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Users\mbrenko\Downloads\"/>
    </mc:Choice>
  </mc:AlternateContent>
  <xr:revisionPtr revIDLastSave="0" documentId="13_ncr:1_{D23B5CAC-AD68-4292-BB39-196649FB7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rashoda'!$B$1:$I$81</definedName>
    <definedName name="_xlnm.Print_Area" localSheetId="0">SAŽETAK!$B$1:$K$25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5" l="1"/>
  <c r="D16" i="5"/>
  <c r="C24" i="5"/>
  <c r="F25" i="5"/>
  <c r="D24" i="5"/>
  <c r="C7" i="5"/>
  <c r="D6" i="5"/>
  <c r="F6" i="5"/>
  <c r="H24" i="5"/>
  <c r="F48" i="7"/>
  <c r="H15" i="1"/>
  <c r="H32" i="3"/>
  <c r="H40" i="3"/>
  <c r="H25" i="5" l="1"/>
  <c r="G24" i="5"/>
  <c r="L14" i="1"/>
  <c r="K14" i="1"/>
  <c r="L25" i="3"/>
  <c r="K25" i="3"/>
  <c r="H12" i="3"/>
  <c r="J22" i="3"/>
  <c r="J21" i="3"/>
  <c r="G22" i="3"/>
  <c r="H22" i="3"/>
  <c r="H21" i="3"/>
  <c r="G21" i="3"/>
  <c r="L23" i="3"/>
  <c r="K23" i="3"/>
  <c r="I40" i="3"/>
  <c r="H51" i="3"/>
  <c r="L58" i="3"/>
  <c r="H60" i="3"/>
  <c r="H66" i="3"/>
  <c r="H65" i="3" s="1"/>
  <c r="H79" i="3"/>
  <c r="K21" i="3" l="1"/>
  <c r="I69" i="7"/>
  <c r="F33" i="7"/>
  <c r="I40" i="7"/>
  <c r="G65" i="7"/>
  <c r="F74" i="7"/>
  <c r="F73" i="7" s="1"/>
  <c r="F72" i="7" s="1"/>
  <c r="F19" i="7"/>
  <c r="I84" i="7"/>
  <c r="I96" i="7"/>
  <c r="H95" i="7"/>
  <c r="F95" i="7"/>
  <c r="F94" i="7" s="1"/>
  <c r="F93" i="7" s="1"/>
  <c r="F92" i="7" s="1"/>
  <c r="I89" i="7"/>
  <c r="H88" i="7"/>
  <c r="H87" i="7" s="1"/>
  <c r="H86" i="7" s="1"/>
  <c r="F88" i="7"/>
  <c r="F87" i="7" s="1"/>
  <c r="F85" i="7" s="1"/>
  <c r="I75" i="7"/>
  <c r="I77" i="7"/>
  <c r="I82" i="7"/>
  <c r="F81" i="7"/>
  <c r="F80" i="7" s="1"/>
  <c r="F79" i="7" s="1"/>
  <c r="F78" i="7" s="1"/>
  <c r="H81" i="7"/>
  <c r="H80" i="7" s="1"/>
  <c r="G20" i="5"/>
  <c r="G22" i="5"/>
  <c r="C9" i="5"/>
  <c r="L13" i="3"/>
  <c r="K13" i="3"/>
  <c r="K19" i="3"/>
  <c r="G83" i="3"/>
  <c r="G79" i="3"/>
  <c r="F86" i="7" l="1"/>
  <c r="I86" i="7" s="1"/>
  <c r="G78" i="3"/>
  <c r="I80" i="7"/>
  <c r="H79" i="7"/>
  <c r="I95" i="7"/>
  <c r="H94" i="7"/>
  <c r="H93" i="7" s="1"/>
  <c r="H92" i="7" s="1"/>
  <c r="I81" i="7"/>
  <c r="I87" i="7"/>
  <c r="H85" i="7"/>
  <c r="I85" i="7" s="1"/>
  <c r="I88" i="7"/>
  <c r="K80" i="3"/>
  <c r="D21" i="5"/>
  <c r="G69" i="3"/>
  <c r="G68" i="3" s="1"/>
  <c r="G44" i="3"/>
  <c r="K50" i="3"/>
  <c r="G37" i="3"/>
  <c r="J12" i="3"/>
  <c r="G12" i="3"/>
  <c r="H37" i="3"/>
  <c r="L12" i="3" l="1"/>
  <c r="K12" i="3"/>
  <c r="I79" i="7"/>
  <c r="H78" i="7"/>
  <c r="I78" i="7" s="1"/>
  <c r="I93" i="7"/>
  <c r="I94" i="7"/>
  <c r="H33" i="7"/>
  <c r="H26" i="7"/>
  <c r="H14" i="7"/>
  <c r="H19" i="7"/>
  <c r="F17" i="5"/>
  <c r="F9" i="5"/>
  <c r="L75" i="3"/>
  <c r="L76" i="3"/>
  <c r="L81" i="3"/>
  <c r="L82" i="3"/>
  <c r="L84" i="3"/>
  <c r="L87" i="3"/>
  <c r="K75" i="3"/>
  <c r="K76" i="3"/>
  <c r="K81" i="3"/>
  <c r="K82" i="3"/>
  <c r="K84" i="3"/>
  <c r="K87" i="3"/>
  <c r="J86" i="3"/>
  <c r="J83" i="3"/>
  <c r="K83" i="3" s="1"/>
  <c r="I86" i="3"/>
  <c r="I85" i="3" s="1"/>
  <c r="H86" i="3"/>
  <c r="H85" i="3" s="1"/>
  <c r="G86" i="3"/>
  <c r="G85" i="3" s="1"/>
  <c r="I83" i="3"/>
  <c r="H83" i="3"/>
  <c r="H78" i="3" s="1"/>
  <c r="J79" i="3"/>
  <c r="J51" i="3"/>
  <c r="J44" i="3"/>
  <c r="J37" i="3"/>
  <c r="K24" i="3"/>
  <c r="L13" i="1"/>
  <c r="L10" i="1"/>
  <c r="H12" i="1"/>
  <c r="H8" i="5"/>
  <c r="H10" i="5"/>
  <c r="H12" i="5"/>
  <c r="H18" i="5"/>
  <c r="H20" i="5"/>
  <c r="H22" i="5"/>
  <c r="F70" i="7"/>
  <c r="H11" i="8"/>
  <c r="L33" i="3"/>
  <c r="L34" i="3"/>
  <c r="L35" i="3"/>
  <c r="L36" i="3"/>
  <c r="L38" i="3"/>
  <c r="L41" i="3"/>
  <c r="L42" i="3"/>
  <c r="L43" i="3"/>
  <c r="L45" i="3"/>
  <c r="L46" i="3"/>
  <c r="L47" i="3"/>
  <c r="L48" i="3"/>
  <c r="L49" i="3"/>
  <c r="L50" i="3"/>
  <c r="L52" i="3"/>
  <c r="L53" i="3"/>
  <c r="L54" i="3"/>
  <c r="L55" i="3"/>
  <c r="L56" i="3"/>
  <c r="L57" i="3"/>
  <c r="L59" i="3"/>
  <c r="L61" i="3"/>
  <c r="L62" i="3"/>
  <c r="L63" i="3"/>
  <c r="L64" i="3"/>
  <c r="L67" i="3"/>
  <c r="L73" i="3"/>
  <c r="L74" i="3"/>
  <c r="L16" i="3"/>
  <c r="L19" i="3"/>
  <c r="L20" i="3"/>
  <c r="L24" i="3"/>
  <c r="I15" i="7"/>
  <c r="I16" i="7"/>
  <c r="I17" i="7"/>
  <c r="I18" i="7"/>
  <c r="I20" i="7"/>
  <c r="I23" i="7"/>
  <c r="I24" i="7"/>
  <c r="I25" i="7"/>
  <c r="I27" i="7"/>
  <c r="I28" i="7"/>
  <c r="I29" i="7"/>
  <c r="I30" i="7"/>
  <c r="I31" i="7"/>
  <c r="I32" i="7"/>
  <c r="I34" i="7"/>
  <c r="I35" i="7"/>
  <c r="I36" i="7"/>
  <c r="I37" i="7"/>
  <c r="I38" i="7"/>
  <c r="I39" i="7"/>
  <c r="I41" i="7"/>
  <c r="I43" i="7"/>
  <c r="I44" i="7"/>
  <c r="I45" i="7"/>
  <c r="I46" i="7"/>
  <c r="I49" i="7"/>
  <c r="I52" i="7"/>
  <c r="I53" i="7"/>
  <c r="I60" i="7"/>
  <c r="I62" i="7"/>
  <c r="I71" i="7"/>
  <c r="F68" i="7"/>
  <c r="H51" i="7"/>
  <c r="H50" i="7" s="1"/>
  <c r="H42" i="7"/>
  <c r="H22" i="7"/>
  <c r="G12" i="7"/>
  <c r="H61" i="7"/>
  <c r="H74" i="7"/>
  <c r="H70" i="7"/>
  <c r="I70" i="7" s="1"/>
  <c r="H68" i="7"/>
  <c r="I68" i="7" s="1"/>
  <c r="F61" i="7"/>
  <c r="D11" i="5"/>
  <c r="H18" i="3"/>
  <c r="H17" i="3" s="1"/>
  <c r="F59" i="7"/>
  <c r="F51" i="7"/>
  <c r="F50" i="7" s="1"/>
  <c r="H48" i="7"/>
  <c r="H47" i="7" s="1"/>
  <c r="F47" i="7"/>
  <c r="F22" i="7"/>
  <c r="F42" i="7"/>
  <c r="F26" i="7"/>
  <c r="F14" i="7"/>
  <c r="J60" i="3"/>
  <c r="E21" i="5"/>
  <c r="E19" i="5"/>
  <c r="D6" i="8"/>
  <c r="D7" i="8"/>
  <c r="D9" i="8"/>
  <c r="C9" i="8"/>
  <c r="C7" i="8"/>
  <c r="G11" i="8"/>
  <c r="C6" i="8"/>
  <c r="F6" i="8"/>
  <c r="C11" i="5"/>
  <c r="C17" i="5"/>
  <c r="C21" i="5"/>
  <c r="C19" i="5"/>
  <c r="D17" i="5"/>
  <c r="F19" i="5"/>
  <c r="F21" i="5"/>
  <c r="G21" i="5" s="1"/>
  <c r="D19" i="5"/>
  <c r="H6" i="5"/>
  <c r="F11" i="5"/>
  <c r="F7" i="5"/>
  <c r="D7" i="5"/>
  <c r="D9" i="5"/>
  <c r="G8" i="5"/>
  <c r="G10" i="5"/>
  <c r="G18" i="5"/>
  <c r="E17" i="5"/>
  <c r="E6" i="5"/>
  <c r="H72" i="3"/>
  <c r="H71" i="3" s="1"/>
  <c r="I72" i="3"/>
  <c r="J72" i="3"/>
  <c r="J71" i="3" s="1"/>
  <c r="G72" i="3"/>
  <c r="G71" i="3" s="1"/>
  <c r="H44" i="3"/>
  <c r="H39" i="3" s="1"/>
  <c r="I79" i="3"/>
  <c r="I78" i="3" s="1"/>
  <c r="I77" i="3" s="1"/>
  <c r="I60" i="3" s="1"/>
  <c r="G77" i="3"/>
  <c r="K74" i="3"/>
  <c r="K70" i="3"/>
  <c r="J69" i="3"/>
  <c r="I69" i="3"/>
  <c r="H69" i="3"/>
  <c r="K73" i="3"/>
  <c r="K67" i="3"/>
  <c r="J66" i="3"/>
  <c r="J65" i="3" s="1"/>
  <c r="I66" i="3"/>
  <c r="G66" i="3"/>
  <c r="G65" i="3" s="1"/>
  <c r="K41" i="3"/>
  <c r="K42" i="3"/>
  <c r="K43" i="3"/>
  <c r="K45" i="3"/>
  <c r="K46" i="3"/>
  <c r="K47" i="3"/>
  <c r="K48" i="3"/>
  <c r="K49" i="3"/>
  <c r="K52" i="3"/>
  <c r="K53" i="3"/>
  <c r="K54" i="3"/>
  <c r="K55" i="3"/>
  <c r="K56" i="3"/>
  <c r="K57" i="3"/>
  <c r="K59" i="3"/>
  <c r="K61" i="3"/>
  <c r="K62" i="3"/>
  <c r="K63" i="3"/>
  <c r="K64" i="3"/>
  <c r="K38" i="3"/>
  <c r="G60" i="3"/>
  <c r="I51" i="3"/>
  <c r="G51" i="3"/>
  <c r="I44" i="3"/>
  <c r="J40" i="3"/>
  <c r="G40" i="3"/>
  <c r="K33" i="3"/>
  <c r="K34" i="3"/>
  <c r="K35" i="3"/>
  <c r="K36" i="3"/>
  <c r="J32" i="3"/>
  <c r="I32" i="3"/>
  <c r="H31" i="3"/>
  <c r="G32" i="3"/>
  <c r="K16" i="3"/>
  <c r="I21" i="3"/>
  <c r="J18" i="3"/>
  <c r="G18" i="3"/>
  <c r="G17" i="3" s="1"/>
  <c r="I17" i="3"/>
  <c r="G15" i="3"/>
  <c r="G14" i="3" s="1"/>
  <c r="J15" i="3"/>
  <c r="J14" i="3" s="1"/>
  <c r="H14" i="3"/>
  <c r="H11" i="3" s="1"/>
  <c r="I14" i="3"/>
  <c r="C6" i="5" l="1"/>
  <c r="C25" i="5"/>
  <c r="C16" i="5"/>
  <c r="G19" i="5"/>
  <c r="F67" i="7"/>
  <c r="G10" i="7"/>
  <c r="G8" i="7"/>
  <c r="J17" i="3"/>
  <c r="K17" i="3" s="1"/>
  <c r="K18" i="3"/>
  <c r="H77" i="3"/>
  <c r="H73" i="7"/>
  <c r="I74" i="7"/>
  <c r="I22" i="7"/>
  <c r="H13" i="7"/>
  <c r="H21" i="7"/>
  <c r="H6" i="8"/>
  <c r="H17" i="5"/>
  <c r="H7" i="5"/>
  <c r="H19" i="5"/>
  <c r="H11" i="5"/>
  <c r="H9" i="5"/>
  <c r="L83" i="3"/>
  <c r="G11" i="3"/>
  <c r="L71" i="3"/>
  <c r="L86" i="3"/>
  <c r="L79" i="3"/>
  <c r="J85" i="3"/>
  <c r="K79" i="3"/>
  <c r="K86" i="3"/>
  <c r="I47" i="7"/>
  <c r="H67" i="7"/>
  <c r="H66" i="7" s="1"/>
  <c r="I50" i="7"/>
  <c r="G6" i="8"/>
  <c r="H21" i="5"/>
  <c r="G6" i="5"/>
  <c r="L14" i="3"/>
  <c r="J78" i="3"/>
  <c r="L21" i="3"/>
  <c r="L51" i="3"/>
  <c r="L32" i="3"/>
  <c r="K72" i="3"/>
  <c r="I65" i="3"/>
  <c r="L66" i="3"/>
  <c r="L72" i="3"/>
  <c r="L15" i="3"/>
  <c r="L37" i="3"/>
  <c r="L40" i="3"/>
  <c r="L44" i="3"/>
  <c r="J39" i="3"/>
  <c r="L22" i="3"/>
  <c r="L18" i="3"/>
  <c r="I14" i="7"/>
  <c r="I26" i="7"/>
  <c r="I61" i="7"/>
  <c r="I33" i="7"/>
  <c r="I19" i="7"/>
  <c r="I42" i="7"/>
  <c r="I51" i="7"/>
  <c r="I48" i="7"/>
  <c r="H59" i="7"/>
  <c r="F58" i="7"/>
  <c r="F13" i="7"/>
  <c r="E16" i="5"/>
  <c r="G17" i="5"/>
  <c r="G7" i="5"/>
  <c r="H30" i="3"/>
  <c r="L65" i="3"/>
  <c r="K60" i="3"/>
  <c r="I71" i="3"/>
  <c r="K68" i="3"/>
  <c r="K69" i="3"/>
  <c r="K71" i="3"/>
  <c r="G39" i="3"/>
  <c r="K40" i="3"/>
  <c r="K51" i="3"/>
  <c r="K44" i="3"/>
  <c r="K66" i="3"/>
  <c r="G31" i="3"/>
  <c r="K37" i="3"/>
  <c r="J31" i="3"/>
  <c r="J30" i="3" s="1"/>
  <c r="K32" i="3"/>
  <c r="K22" i="3"/>
  <c r="K14" i="3"/>
  <c r="K15" i="3"/>
  <c r="H16" i="1"/>
  <c r="J15" i="1"/>
  <c r="G15" i="1"/>
  <c r="J12" i="1"/>
  <c r="G12" i="1"/>
  <c r="K13" i="1"/>
  <c r="K10" i="1"/>
  <c r="F65" i="7" l="1"/>
  <c r="F66" i="7"/>
  <c r="F56" i="7"/>
  <c r="I56" i="7" s="1"/>
  <c r="F57" i="7"/>
  <c r="H29" i="3"/>
  <c r="J11" i="3"/>
  <c r="L11" i="3" s="1"/>
  <c r="I73" i="7"/>
  <c r="H72" i="7"/>
  <c r="I72" i="7" s="1"/>
  <c r="I67" i="7"/>
  <c r="H65" i="7"/>
  <c r="K39" i="3"/>
  <c r="J77" i="3"/>
  <c r="K78" i="3"/>
  <c r="L17" i="3"/>
  <c r="G30" i="3"/>
  <c r="G29" i="3" s="1"/>
  <c r="H12" i="7"/>
  <c r="H10" i="7" s="1"/>
  <c r="H16" i="5"/>
  <c r="G16" i="5"/>
  <c r="L78" i="3"/>
  <c r="L85" i="3"/>
  <c r="K85" i="3"/>
  <c r="G16" i="1"/>
  <c r="K12" i="1"/>
  <c r="L12" i="1"/>
  <c r="J16" i="1"/>
  <c r="K15" i="1"/>
  <c r="L15" i="1"/>
  <c r="I30" i="3"/>
  <c r="I29" i="3" s="1"/>
  <c r="L39" i="3"/>
  <c r="L60" i="3"/>
  <c r="L31" i="3"/>
  <c r="K31" i="3"/>
  <c r="H58" i="7"/>
  <c r="I59" i="7"/>
  <c r="I13" i="7"/>
  <c r="H11" i="7"/>
  <c r="K65" i="3"/>
  <c r="K11" i="3"/>
  <c r="I58" i="7" l="1"/>
  <c r="H57" i="7"/>
  <c r="I57" i="7" s="1"/>
  <c r="J29" i="3"/>
  <c r="K29" i="3" s="1"/>
  <c r="K30" i="3"/>
  <c r="H8" i="7"/>
  <c r="I65" i="7"/>
  <c r="L77" i="3"/>
  <c r="K77" i="3"/>
  <c r="K16" i="1"/>
  <c r="L30" i="3"/>
  <c r="L29" i="3" l="1"/>
  <c r="F21" i="7"/>
  <c r="F12" i="7" s="1"/>
  <c r="I21" i="7" l="1"/>
  <c r="F8" i="7" l="1"/>
  <c r="F10" i="7"/>
  <c r="I10" i="7" s="1"/>
  <c r="I12" i="7"/>
  <c r="F11" i="7"/>
  <c r="I1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Marina Brenko</author>
  </authors>
  <commentList>
    <comment ref="F10" authorId="0" shapeId="0" xr:uid="{69EF7753-05B1-4672-92EE-0614714593D0}">
      <text>
        <r>
          <rPr>
            <b/>
            <sz val="9"/>
            <color indexed="81"/>
            <rFont val="Segoe UI"/>
            <charset val="1"/>
          </rPr>
          <t>Marina Brenko:</t>
        </r>
        <r>
          <rPr>
            <sz val="9"/>
            <color indexed="81"/>
            <rFont val="Segoe UI"/>
            <charset val="1"/>
          </rPr>
          <t xml:space="preserve">
DA LI IDE I 639???</t>
        </r>
      </text>
    </comment>
  </commentList>
</comments>
</file>

<file path=xl/sharedStrings.xml><?xml version="1.0" encoding="utf-8"?>
<sst xmlns="http://schemas.openxmlformats.org/spreadsheetml/2006/main" count="290" uniqueCount="152">
  <si>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</si>
  <si>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</si>
  <si>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</si>
  <si>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</si>
  <si>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</si>
  <si>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</si>
  <si>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</si>
  <si>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</si>
  <si>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01 Opće javne usluge</t>
  </si>
  <si>
    <t>013 Opće usluge</t>
  </si>
  <si>
    <t>II. POSEBNI DIO</t>
  </si>
  <si>
    <t>I. OPĆI DIO</t>
  </si>
  <si>
    <t>Materijalni rashodi</t>
  </si>
  <si>
    <t>PRIJENOS SREDSTAVA IZ PRETHODNE GODINE</t>
  </si>
  <si>
    <t>1 Opći prihodi i primici</t>
  </si>
  <si>
    <t>11 Opći prihodi i primici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</si>
  <si>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</si>
  <si>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</si>
  <si>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</si>
  <si>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</si>
  <si>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</si>
  <si>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</si>
  <si>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</si>
  <si>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</si>
  <si>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</si>
  <si>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</si>
  <si>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</si>
  <si>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</si>
  <si>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</si>
  <si>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</si>
  <si>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</si>
  <si>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</si>
  <si>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</si>
  <si>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</si>
  <si>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</si>
  <si>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</si>
  <si>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</si>
  <si>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</si>
  <si>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</si>
  <si>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</si>
  <si>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</si>
  <si>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</si>
  <si>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</si>
  <si>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</si>
  <si>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</si>
  <si>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>SAŽETAK RAČUNA PRIHODA I RASHODA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</si>
  <si>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</si>
  <si>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</si>
  <si>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</si>
  <si>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</si>
  <si>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</si>
  <si>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</si>
  <si>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</si>
  <si>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</si>
  <si>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</si>
  <si>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</si>
  <si>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Plaće za prekovremeni rad</t>
  </si>
  <si>
    <t>Plaće za posebne uvjete rada</t>
  </si>
  <si>
    <t>Ostali rashodi za zaposlene</t>
  </si>
  <si>
    <t>Doprinosi na plaće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</si>
  <si>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</si>
  <si>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</si>
  <si>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</si>
  <si>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</si>
  <si>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</si>
  <si>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</si>
  <si>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</si>
  <si>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</si>
  <si>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</si>
  <si>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</si>
  <si>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</si>
  <si>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</si>
  <si>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</si>
  <si>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</si>
  <si>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</si>
  <si>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</si>
  <si>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</si>
  <si>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</si>
  <si>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</si>
  <si>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</si>
  <si>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</si>
  <si>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</si>
  <si>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</si>
  <si>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općeg proračuna</t>
  </si>
  <si>
    <t>Tekući prijenosi između proračunskih korisnika istog proračuna</t>
  </si>
  <si>
    <t>Prijenosi između proračunskih korisnika istog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</si>
  <si>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</si>
  <si>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</si>
  <si>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</si>
  <si>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</si>
  <si>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</si>
  <si>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</si>
  <si>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Oprema za održavanje i zaštitu</t>
  </si>
  <si>
    <t>Službena, radna i zaštitna odjeća i obuća</t>
  </si>
  <si>
    <t>43 Ostali prihodi za posebne namjene</t>
  </si>
  <si>
    <t>4 Prihodi za posebne namjene</t>
  </si>
  <si>
    <t>6 Donacije</t>
  </si>
  <si>
    <t>OPĆI PRIHODI I PRIMICI</t>
  </si>
  <si>
    <t>OSTALI PRIHODI ZA POSEBNE NAMJENE</t>
  </si>
  <si>
    <t>DONACIJE</t>
  </si>
  <si>
    <t>10 Socijalna zaštita</t>
  </si>
  <si>
    <t>107 Socijalna pomoć stanovništvu koje nije obuhvaćeno redovnim socijalnim programima</t>
  </si>
  <si>
    <t>109 Aktivnosti socijalne zaštite koje nisu drugdje svrstane</t>
  </si>
  <si>
    <t>SKRB ZA DJECU I MLADEŽ S POREMEĆAJIMA U PONAŠANJU</t>
  </si>
  <si>
    <r>
      <t>BROJČANA OZNAKA PRORAČUNSKOG KORISNIKA</t>
    </r>
    <r>
      <rPr>
        <b/>
        <sz val="10"/>
        <color rgb="FF000000"/>
        <rFont val="Arial"/>
        <family val="2"/>
        <charset val="238"/>
      </rPr>
      <t xml:space="preserve"> 7286</t>
    </r>
  </si>
  <si>
    <t>BROJČANA OZNAKA IZVORA FINANCIRANJA 61</t>
  </si>
  <si>
    <t>BROJČANA OZNAKA IZVORA FINANCIRANJA 43</t>
  </si>
  <si>
    <t>5=4/2*100</t>
  </si>
  <si>
    <t>7=5/3*100</t>
  </si>
  <si>
    <t>Skrb za socijalno osjetljive skupine</t>
  </si>
  <si>
    <t>PROGRAM: 4002</t>
  </si>
  <si>
    <r>
      <t>BROJČANA OZNAKA IZVORA FINANCIRANJA</t>
    </r>
    <r>
      <rPr>
        <b/>
        <i/>
        <sz val="10"/>
        <color rgb="FF000000"/>
        <rFont val="Arial"/>
        <family val="2"/>
        <charset val="238"/>
      </rPr>
      <t xml:space="preserve"> 11</t>
    </r>
  </si>
  <si>
    <t xml:space="preserve">OSTVARENJE/IZVRŠENJE 
1.-12.2022. </t>
  </si>
  <si>
    <t xml:space="preserve">OSTVARENJE/IZVRŠENJE 
1.-12.2023. </t>
  </si>
  <si>
    <t xml:space="preserve">OSTVARENJE/ IZVRŠENJE 
1.-12.2023. </t>
  </si>
  <si>
    <t xml:space="preserve">OSTVARENJE/ IZVRŠENJE 
1.-12.2022. </t>
  </si>
  <si>
    <t>OSTVARENJE/IZVRŠENJE 
1.-12.2022.</t>
  </si>
  <si>
    <t xml:space="preserve"> IZVRŠENJE 
1.-12.2022. </t>
  </si>
  <si>
    <t xml:space="preserve"> 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</si>
  <si>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</si>
  <si>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</si>
  <si>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</si>
  <si>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IZVRŠENJE FINANCIJSKOG PLANA PRORAČUNSKOG KORISNIKA DRŽAVNOG PRORAČUNA
ZA 2023. GODINU</t>
  </si>
  <si>
    <t>Računalne usluge</t>
  </si>
  <si>
    <t>Uređaji, strojevi i oprema za ostale namjene</t>
  </si>
  <si>
    <t>Prijevozna sredstva</t>
  </si>
  <si>
    <t>Prijevozna sredstva u cestovnom prometu</t>
  </si>
  <si>
    <t>Dodatna ulaganja na građevinskom objektima</t>
  </si>
  <si>
    <t>CENTAR ZA PRUŽANJE USLUGA U ZAJEDNICI PULA-POLA</t>
  </si>
  <si>
    <t>Uredska oprema i namještaj</t>
  </si>
  <si>
    <t>Dodatna ulaganja na građevinskim objektima</t>
  </si>
  <si>
    <r>
      <t>AKTIVNOST</t>
    </r>
    <r>
      <rPr>
        <b/>
        <sz val="10"/>
        <color rgb="FF000000"/>
        <rFont val="Arial"/>
        <family val="2"/>
        <charset val="238"/>
      </rPr>
      <t xml:space="preserve"> A 734190</t>
    </r>
  </si>
  <si>
    <t>AKTIVNOST A 797010</t>
  </si>
  <si>
    <t>AKTIVNOST K618391</t>
  </si>
  <si>
    <t>Hitne intervencije u sustavu soc.skrbi-nabava opreme manje vrijednosti</t>
  </si>
  <si>
    <t>Ostali prihodi za posebne namjene</t>
  </si>
  <si>
    <t>AKTIVNOST K792000</t>
  </si>
  <si>
    <t>AKTIVNOST K797013</t>
  </si>
  <si>
    <t>PROGRAM: P4003</t>
  </si>
  <si>
    <t>PROGRAM: 4003</t>
  </si>
  <si>
    <t>PROGRAM: P1615</t>
  </si>
  <si>
    <t>Ostale intelektualne usluge</t>
  </si>
  <si>
    <t>DONOS</t>
  </si>
  <si>
    <t>VIŠAK SREDSTAVA</t>
  </si>
  <si>
    <t>ODNOS</t>
  </si>
  <si>
    <t>Obnova voznog parka u sustavu socijalne skrbi</t>
  </si>
  <si>
    <t>Dodatna ulaganja na građevinskim objektima-podizanje kvalitete i dostupnosti soc.skrbi</t>
  </si>
  <si>
    <t>RASHODI POSLOVANJA</t>
  </si>
  <si>
    <t>9 Rezultat</t>
  </si>
  <si>
    <t>61 Donacije</t>
  </si>
  <si>
    <t>96 Donacije-višak</t>
  </si>
  <si>
    <t>VIŠAK PRIHODA KORIŠTEN ZA POKRIĆE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</si>
</sst>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 applyAlignment="1">
      <alignment horizontal="center" vertical="center" wrapText="1"/>
    </xf>
    <xf numFmtId="164" fontId="7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right"/>
    </xf>
    <xf numFmtId="164" fontId="7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4" fontId="6" fillId="3" borderId="3" xfId="0" applyNumberFormat="1" applyFont="1" applyFill="1" applyBorder="1" applyAlignment="1">
      <alignment horizontal="right" wrapText="1"/>
    </xf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0" borderId="0" xfId="0" applyFont="1"/>
    <xf numFmtId="0" fontId="22" fillId="0" borderId="3" xfId="0" applyFont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right"/>
    </xf>
    <xf numFmtId="164" fontId="9" fillId="3" borderId="3" xfId="0" applyNumberFormat="1" applyFont="1" applyFill="1" applyBorder="1" applyAlignment="1">
      <alignment vertical="center" wrapText="1"/>
    </xf>
    <xf numFmtId="4" fontId="0" fillId="0" borderId="0" xfId="0" applyNumberFormat="1"/>
    <xf numFmtId="0" fontId="9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/>
    </xf>
    <xf numFmtId="4" fontId="0" fillId="0" borderId="3" xfId="0" applyNumberFormat="1" applyBorder="1"/>
    <xf numFmtId="4" fontId="6" fillId="0" borderId="3" xfId="0" applyNumberFormat="1" applyFont="1" applyBorder="1"/>
    <xf numFmtId="0" fontId="7" fillId="0" borderId="3" xfId="0" applyFont="1" applyBorder="1" applyAlignment="1">
      <alignment horizontal="left" vertical="center" wrapText="1"/>
    </xf>
    <xf numFmtId="4" fontId="3" fillId="0" borderId="3" xfId="0" applyNumberFormat="1" applyFont="1" applyBorder="1"/>
    <xf numFmtId="0" fontId="7" fillId="0" borderId="3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0" fontId="19" fillId="0" borderId="3" xfId="0" applyFont="1" applyBorder="1" applyAlignment="1">
      <alignment horizontal="left" vertical="center" wrapText="1"/>
    </xf>
    <xf numFmtId="0" fontId="19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19" fillId="0" borderId="3" xfId="0" quotePrefix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3" xfId="0" applyBorder="1"/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3"/>
  <sheetViews>
    <sheetView tabSelected="1" workbookViewId="0">
      <selection activeCell="B7" sqref="B7:L25"/>
    </sheetView>
  </sheetViews>
  <sheetFormatPr defaultRowHeight="15" x14ac:dyDescent="0.25"/>
  <cols>
    <col min="6" max="6" width="16.7109375" customWidth="1"/>
    <col min="7" max="7" width="18.5703125" customWidth="1"/>
    <col min="8" max="8" width="21.28515625" customWidth="1"/>
    <col min="9" max="9" width="22.42578125" hidden="1" customWidth="1"/>
    <col min="10" max="10" width="21.7109375" customWidth="1"/>
    <col min="11" max="12" width="15.7109375" customWidth="1"/>
    <col min="13" max="13" width="25.28515625" customWidth="1"/>
  </cols>
  <sheetData>
    <row r="1" spans="2:13" ht="42" customHeight="1" x14ac:dyDescent="0.25">
      <c r="B1" s="91" t="s">
        <v>122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23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1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22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1" t="s">
        <v>39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21"/>
    </row>
    <row r="6" spans="2:13" ht="18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1"/>
    </row>
    <row r="7" spans="2:13" ht="18" customHeight="1" x14ac:dyDescent="0.25">
      <c r="B7" s="81" t="s">
        <v>45</v>
      </c>
      <c r="C7" s="81"/>
      <c r="D7" s="81"/>
      <c r="E7" s="81"/>
      <c r="F7" s="81"/>
      <c r="G7" s="5"/>
      <c r="H7" s="6"/>
      <c r="I7" s="6"/>
      <c r="J7" s="6"/>
      <c r="K7" s="25"/>
      <c r="L7" s="25"/>
    </row>
    <row r="8" spans="2:13" ht="38.25" x14ac:dyDescent="0.25">
      <c r="B8" s="84" t="s">
        <v>7</v>
      </c>
      <c r="C8" s="84"/>
      <c r="D8" s="84"/>
      <c r="E8" s="84"/>
      <c r="F8" s="84"/>
      <c r="G8" s="24" t="s">
        <v>112</v>
      </c>
      <c r="H8" s="24" t="s">
        <v>38</v>
      </c>
      <c r="I8" s="24" t="s">
        <v>35</v>
      </c>
      <c r="J8" s="24" t="s">
        <v>113</v>
      </c>
      <c r="K8" s="24" t="s">
        <v>16</v>
      </c>
      <c r="L8" s="24" t="s">
        <v>36</v>
      </c>
    </row>
    <row r="9" spans="2:13" x14ac:dyDescent="0.25">
      <c r="B9" s="99">
        <v>1</v>
      </c>
      <c r="C9" s="99"/>
      <c r="D9" s="99"/>
      <c r="E9" s="99"/>
      <c r="F9" s="100"/>
      <c r="G9" s="29">
        <v>2</v>
      </c>
      <c r="H9" s="28">
        <v>3</v>
      </c>
      <c r="I9" s="28">
        <v>4</v>
      </c>
      <c r="J9" s="28">
        <v>5</v>
      </c>
      <c r="K9" s="28" t="s">
        <v>27</v>
      </c>
      <c r="L9" s="28" t="s">
        <v>108</v>
      </c>
    </row>
    <row r="10" spans="2:13" x14ac:dyDescent="0.25">
      <c r="B10" s="82" t="s">
        <v>18</v>
      </c>
      <c r="C10" s="83"/>
      <c r="D10" s="83"/>
      <c r="E10" s="83"/>
      <c r="F10" s="97"/>
      <c r="G10" s="36">
        <v>671029.26</v>
      </c>
      <c r="H10" s="57">
        <v>790468</v>
      </c>
      <c r="I10" s="37">
        <v>0</v>
      </c>
      <c r="J10" s="57">
        <v>818725.07</v>
      </c>
      <c r="K10" s="42">
        <f>(J10/G10)*100</f>
        <v>122.0103382675146</v>
      </c>
      <c r="L10" s="42">
        <f>J10/H10*100</f>
        <v>103.57472661764928</v>
      </c>
    </row>
    <row r="11" spans="2:13" x14ac:dyDescent="0.25">
      <c r="B11" s="98" t="s">
        <v>17</v>
      </c>
      <c r="C11" s="97"/>
      <c r="D11" s="97"/>
      <c r="E11" s="97"/>
      <c r="F11" s="97"/>
      <c r="G11" s="36"/>
      <c r="H11" s="37">
        <v>0</v>
      </c>
      <c r="I11" s="37">
        <v>0</v>
      </c>
      <c r="J11" s="57">
        <v>0</v>
      </c>
      <c r="K11" s="42">
        <v>0</v>
      </c>
      <c r="L11" s="42"/>
    </row>
    <row r="12" spans="2:13" x14ac:dyDescent="0.25">
      <c r="B12" s="94" t="s">
        <v>0</v>
      </c>
      <c r="C12" s="95"/>
      <c r="D12" s="95"/>
      <c r="E12" s="95"/>
      <c r="F12" s="96"/>
      <c r="G12" s="56">
        <f>G10+G11</f>
        <v>671029.26</v>
      </c>
      <c r="H12" s="56">
        <f>H10+H11</f>
        <v>790468</v>
      </c>
      <c r="I12" s="38">
        <v>0</v>
      </c>
      <c r="J12" s="56">
        <f t="shared" ref="J12" si="0">J10+J11</f>
        <v>818725.07</v>
      </c>
      <c r="K12" s="43">
        <f>(J12/G12)*100</f>
        <v>122.0103382675146</v>
      </c>
      <c r="L12" s="42">
        <f t="shared" ref="L12:L15" si="1">J12/H12*100</f>
        <v>103.57472661764928</v>
      </c>
    </row>
    <row r="13" spans="2:13" x14ac:dyDescent="0.25">
      <c r="B13" s="102" t="s">
        <v>19</v>
      </c>
      <c r="C13" s="83"/>
      <c r="D13" s="83"/>
      <c r="E13" s="83"/>
      <c r="F13" s="83"/>
      <c r="G13" s="36">
        <v>632303.72</v>
      </c>
      <c r="H13" s="57">
        <v>751415</v>
      </c>
      <c r="I13" s="37">
        <v>0</v>
      </c>
      <c r="J13" s="57">
        <v>778073.73</v>
      </c>
      <c r="K13" s="42">
        <f t="shared" ref="K13:K14" si="2">(J13/G13)*100</f>
        <v>123.05379604598879</v>
      </c>
      <c r="L13" s="42">
        <f t="shared" si="1"/>
        <v>103.54780381014486</v>
      </c>
    </row>
    <row r="14" spans="2:13" x14ac:dyDescent="0.25">
      <c r="B14" s="98" t="s">
        <v>20</v>
      </c>
      <c r="C14" s="97"/>
      <c r="D14" s="97"/>
      <c r="E14" s="97"/>
      <c r="F14" s="97"/>
      <c r="G14" s="36">
        <v>38061.919999999998</v>
      </c>
      <c r="H14" s="57">
        <v>39053</v>
      </c>
      <c r="I14" s="37">
        <v>0</v>
      </c>
      <c r="J14" s="57">
        <v>39051.93</v>
      </c>
      <c r="K14" s="42">
        <f t="shared" si="2"/>
        <v>102.6010511293177</v>
      </c>
      <c r="L14" s="42">
        <f t="shared" si="1"/>
        <v>99.997260133664511</v>
      </c>
    </row>
    <row r="15" spans="2:13" x14ac:dyDescent="0.25">
      <c r="B15" s="15" t="s">
        <v>1</v>
      </c>
      <c r="C15" s="16"/>
      <c r="D15" s="16"/>
      <c r="E15" s="16"/>
      <c r="F15" s="16"/>
      <c r="G15" s="56">
        <f>G13+G14</f>
        <v>670365.64</v>
      </c>
      <c r="H15" s="56">
        <f t="shared" ref="H15:J15" si="3">H13+H14</f>
        <v>790468</v>
      </c>
      <c r="I15" s="38">
        <v>0</v>
      </c>
      <c r="J15" s="56">
        <f t="shared" si="3"/>
        <v>817125.66</v>
      </c>
      <c r="K15" s="43">
        <f>(J15/G15)*100</f>
        <v>121.8925331554881</v>
      </c>
      <c r="L15" s="42">
        <f t="shared" si="1"/>
        <v>103.37238952114444</v>
      </c>
    </row>
    <row r="16" spans="2:13" x14ac:dyDescent="0.25">
      <c r="B16" s="101" t="s">
        <v>2</v>
      </c>
      <c r="C16" s="95"/>
      <c r="D16" s="95"/>
      <c r="E16" s="95"/>
      <c r="F16" s="95"/>
      <c r="G16" s="58">
        <f>G12-G15</f>
        <v>663.61999999999534</v>
      </c>
      <c r="H16" s="58">
        <f>H12-H15</f>
        <v>0</v>
      </c>
      <c r="I16" s="41">
        <v>0</v>
      </c>
      <c r="J16" s="41">
        <f>J12-J15</f>
        <v>1599.4099999999162</v>
      </c>
      <c r="K16" s="43">
        <f>(J16/G16)*100</f>
        <v>241.01292908591171</v>
      </c>
      <c r="L16" s="42"/>
    </row>
    <row r="17" spans="1:49" ht="15" customHeight="1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81" t="s">
        <v>44</v>
      </c>
      <c r="C18" s="81"/>
      <c r="D18" s="81"/>
      <c r="E18" s="81"/>
      <c r="F18" s="81"/>
      <c r="G18" s="7"/>
      <c r="H18" s="7"/>
      <c r="I18" s="7"/>
      <c r="J18" s="7"/>
      <c r="K18" s="1"/>
      <c r="L18" s="1"/>
      <c r="M18" s="1"/>
    </row>
    <row r="19" spans="1:49" ht="38.25" x14ac:dyDescent="0.25">
      <c r="B19" s="84" t="s">
        <v>7</v>
      </c>
      <c r="C19" s="84"/>
      <c r="D19" s="84"/>
      <c r="E19" s="84"/>
      <c r="F19" s="84"/>
      <c r="G19" s="24" t="s">
        <v>116</v>
      </c>
      <c r="H19" s="2" t="s">
        <v>38</v>
      </c>
      <c r="I19" s="2" t="s">
        <v>35</v>
      </c>
      <c r="J19" s="2" t="s">
        <v>113</v>
      </c>
      <c r="K19" s="2" t="s">
        <v>16</v>
      </c>
      <c r="L19" s="2" t="s">
        <v>36</v>
      </c>
    </row>
    <row r="20" spans="1:49" x14ac:dyDescent="0.25">
      <c r="B20" s="85">
        <v>1</v>
      </c>
      <c r="C20" s="86"/>
      <c r="D20" s="86"/>
      <c r="E20" s="86"/>
      <c r="F20" s="86"/>
      <c r="G20" s="30">
        <v>2</v>
      </c>
      <c r="H20" s="28">
        <v>3</v>
      </c>
      <c r="I20" s="28">
        <v>4</v>
      </c>
      <c r="J20" s="28">
        <v>5</v>
      </c>
      <c r="K20" s="28" t="s">
        <v>27</v>
      </c>
      <c r="L20" s="28" t="s">
        <v>28</v>
      </c>
    </row>
    <row r="21" spans="1:49" ht="15.75" customHeight="1" x14ac:dyDescent="0.25">
      <c r="B21" s="82" t="s">
        <v>21</v>
      </c>
      <c r="C21" s="87"/>
      <c r="D21" s="87"/>
      <c r="E21" s="87"/>
      <c r="F21" s="87"/>
      <c r="G21" s="36">
        <v>0</v>
      </c>
      <c r="H21" s="37">
        <v>0</v>
      </c>
      <c r="I21" s="37">
        <v>0</v>
      </c>
      <c r="J21" s="37">
        <v>0</v>
      </c>
      <c r="K21" s="37"/>
      <c r="L21" s="14"/>
    </row>
    <row r="22" spans="1:49" x14ac:dyDescent="0.25">
      <c r="B22" s="82" t="s">
        <v>22</v>
      </c>
      <c r="C22" s="83"/>
      <c r="D22" s="83"/>
      <c r="E22" s="83"/>
      <c r="F22" s="83"/>
      <c r="G22" s="36">
        <v>0</v>
      </c>
      <c r="H22" s="37">
        <v>0</v>
      </c>
      <c r="I22" s="37">
        <v>0</v>
      </c>
      <c r="J22" s="37">
        <v>0</v>
      </c>
      <c r="K22" s="37"/>
      <c r="L22" s="14"/>
    </row>
    <row r="23" spans="1:49" ht="15" customHeight="1" x14ac:dyDescent="0.25">
      <c r="B23" s="88" t="s">
        <v>37</v>
      </c>
      <c r="C23" s="89"/>
      <c r="D23" s="89"/>
      <c r="E23" s="89"/>
      <c r="F23" s="90"/>
      <c r="G23" s="38">
        <v>0</v>
      </c>
      <c r="H23" s="39">
        <v>0</v>
      </c>
      <c r="I23" s="39">
        <v>0</v>
      </c>
      <c r="J23" s="39">
        <v>0</v>
      </c>
      <c r="K23" s="39"/>
      <c r="L23" s="31"/>
    </row>
    <row r="24" spans="1:49" s="32" customFormat="1" ht="15" customHeight="1" x14ac:dyDescent="0.25">
      <c r="A24"/>
      <c r="B24" s="82" t="s">
        <v>13</v>
      </c>
      <c r="C24" s="83"/>
      <c r="D24" s="83"/>
      <c r="E24" s="83"/>
      <c r="F24" s="83"/>
      <c r="G24" s="36">
        <v>663.61</v>
      </c>
      <c r="H24" s="37">
        <v>1689</v>
      </c>
      <c r="I24" s="37">
        <v>0</v>
      </c>
      <c r="J24" s="37">
        <v>4527.8999999999996</v>
      </c>
      <c r="K24" s="40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2" customFormat="1" ht="15" customHeight="1" x14ac:dyDescent="0.25">
      <c r="A25"/>
      <c r="B25" s="82" t="s">
        <v>43</v>
      </c>
      <c r="C25" s="83"/>
      <c r="D25" s="83"/>
      <c r="E25" s="83"/>
      <c r="F25" s="83"/>
      <c r="G25" s="36">
        <v>0</v>
      </c>
      <c r="H25" s="37">
        <v>0</v>
      </c>
      <c r="I25" s="37">
        <v>0</v>
      </c>
      <c r="J25" s="37">
        <v>6127.31</v>
      </c>
      <c r="K25" s="40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7" spans="1:49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49" x14ac:dyDescent="0.25">
      <c r="B28" s="92" t="s">
        <v>119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49" ht="15" customHeight="1" x14ac:dyDescent="0.25">
      <c r="B29" s="92" t="s">
        <v>120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</row>
    <row r="30" spans="1:49" ht="15" customHeight="1" x14ac:dyDescent="0.25">
      <c r="B30" s="92" t="s">
        <v>41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31" spans="1:49" ht="36.75" customHeight="1" x14ac:dyDescent="0.25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49" ht="15" customHeight="1" x14ac:dyDescent="0.25">
      <c r="B32" s="93" t="s">
        <v>121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2:12" x14ac:dyDescent="0.2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</row>
  </sheetData>
  <mergeCells count="24">
    <mergeCell ref="B5:L5"/>
    <mergeCell ref="B3:L3"/>
    <mergeCell ref="B1:L1"/>
    <mergeCell ref="B30:L31"/>
    <mergeCell ref="B32:L33"/>
    <mergeCell ref="B12:F12"/>
    <mergeCell ref="B22:F22"/>
    <mergeCell ref="B10:F10"/>
    <mergeCell ref="B11:F11"/>
    <mergeCell ref="B8:F8"/>
    <mergeCell ref="B9:F9"/>
    <mergeCell ref="B14:F14"/>
    <mergeCell ref="B16:F16"/>
    <mergeCell ref="B13:F13"/>
    <mergeCell ref="B28:L28"/>
    <mergeCell ref="B29:L29"/>
    <mergeCell ref="B7:F7"/>
    <mergeCell ref="B18:F18"/>
    <mergeCell ref="B24:F24"/>
    <mergeCell ref="B25:F25"/>
    <mergeCell ref="B19:F19"/>
    <mergeCell ref="B20:F20"/>
    <mergeCell ref="B21:F21"/>
    <mergeCell ref="B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7"/>
  <sheetViews>
    <sheetView topLeftCell="A20" zoomScale="90" zoomScaleNormal="90" workbookViewId="0">
      <selection activeCell="F43" sqref="F43"/>
    </sheetView>
  </sheetViews>
  <sheetFormatPr defaultRowHeight="15" x14ac:dyDescent="0.25"/>
  <cols>
    <col min="2" max="2" width="6" customWidth="1"/>
    <col min="3" max="3" width="8.42578125" bestFit="1" customWidth="1"/>
    <col min="4" max="4" width="7.5703125" customWidth="1"/>
    <col min="5" max="5" width="7.28515625" customWidth="1"/>
    <col min="6" max="6" width="42.42578125" customWidth="1"/>
    <col min="7" max="7" width="16.28515625" customWidth="1"/>
    <col min="8" max="8" width="18.28515625" customWidth="1"/>
    <col min="9" max="9" width="25.28515625" hidden="1" customWidth="1"/>
    <col min="10" max="10" width="19.42578125" customWidth="1"/>
    <col min="11" max="11" width="13.28515625" customWidth="1"/>
    <col min="12" max="12" width="12.2851562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1" t="s">
        <v>11</v>
      </c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1" t="s">
        <v>40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1" t="s">
        <v>29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06" t="s">
        <v>7</v>
      </c>
      <c r="C8" s="107"/>
      <c r="D8" s="107"/>
      <c r="E8" s="107"/>
      <c r="F8" s="108"/>
      <c r="G8" s="31" t="s">
        <v>115</v>
      </c>
      <c r="H8" s="31" t="s">
        <v>38</v>
      </c>
      <c r="I8" s="31" t="s">
        <v>35</v>
      </c>
      <c r="J8" s="31" t="s">
        <v>114</v>
      </c>
      <c r="K8" s="31" t="s">
        <v>16</v>
      </c>
      <c r="L8" s="31" t="s">
        <v>36</v>
      </c>
    </row>
    <row r="9" spans="2:12" x14ac:dyDescent="0.25">
      <c r="B9" s="103">
        <v>1</v>
      </c>
      <c r="C9" s="104"/>
      <c r="D9" s="104"/>
      <c r="E9" s="104"/>
      <c r="F9" s="105"/>
      <c r="G9" s="33">
        <v>2</v>
      </c>
      <c r="H9" s="33">
        <v>3</v>
      </c>
      <c r="I9" s="33">
        <v>4</v>
      </c>
      <c r="J9" s="33">
        <v>5</v>
      </c>
      <c r="K9" s="33" t="s">
        <v>27</v>
      </c>
      <c r="L9" s="33" t="s">
        <v>108</v>
      </c>
    </row>
    <row r="10" spans="2:12" x14ac:dyDescent="0.25">
      <c r="B10" s="60"/>
      <c r="C10" s="60"/>
      <c r="D10" s="60"/>
      <c r="E10" s="60"/>
      <c r="F10" s="60" t="s">
        <v>34</v>
      </c>
      <c r="G10" s="61"/>
      <c r="H10" s="61"/>
      <c r="I10" s="61">
        <v>0</v>
      </c>
      <c r="J10" s="62"/>
      <c r="K10" s="62"/>
      <c r="L10" s="62"/>
    </row>
    <row r="11" spans="2:12" x14ac:dyDescent="0.25">
      <c r="B11" s="60">
        <v>6</v>
      </c>
      <c r="C11" s="60"/>
      <c r="D11" s="60"/>
      <c r="E11" s="60"/>
      <c r="F11" s="60" t="s">
        <v>3</v>
      </c>
      <c r="G11" s="63">
        <f>G13+G14+G17+G21</f>
        <v>671029.26</v>
      </c>
      <c r="H11" s="63">
        <f>H12+H14+H17+H21+H24+H25</f>
        <v>790468</v>
      </c>
      <c r="I11" s="63">
        <v>0</v>
      </c>
      <c r="J11" s="63">
        <f>J12+J14+J17+J21</f>
        <v>818725.07000000007</v>
      </c>
      <c r="K11" s="61">
        <f>(J11/G11)*100</f>
        <v>122.0103382675146</v>
      </c>
      <c r="L11" s="61">
        <f>(J11/H11)*100</f>
        <v>103.5747266176493</v>
      </c>
    </row>
    <row r="12" spans="2:12" x14ac:dyDescent="0.25">
      <c r="B12" s="60"/>
      <c r="C12" s="64">
        <v>63</v>
      </c>
      <c r="D12" s="60"/>
      <c r="E12" s="60"/>
      <c r="F12" s="60"/>
      <c r="G12" s="65">
        <f>G13</f>
        <v>11459.29</v>
      </c>
      <c r="H12" s="65">
        <f>H13</f>
        <v>37253</v>
      </c>
      <c r="I12" s="63"/>
      <c r="J12" s="65">
        <f>J13</f>
        <v>36535</v>
      </c>
      <c r="K12" s="61">
        <f t="shared" ref="K12:K13" si="0">(J12/G12)*100</f>
        <v>318.82429016108324</v>
      </c>
      <c r="L12" s="61">
        <f>(J12/H12)*100</f>
        <v>98.072638445225891</v>
      </c>
    </row>
    <row r="13" spans="2:12" ht="25.5" x14ac:dyDescent="0.25">
      <c r="B13" s="60"/>
      <c r="C13" s="64"/>
      <c r="D13" s="64">
        <v>639</v>
      </c>
      <c r="E13" s="60"/>
      <c r="F13" s="64" t="s">
        <v>85</v>
      </c>
      <c r="G13" s="65">
        <v>11459.29</v>
      </c>
      <c r="H13" s="65">
        <v>37253</v>
      </c>
      <c r="I13" s="63"/>
      <c r="J13" s="65">
        <v>36535</v>
      </c>
      <c r="K13" s="61">
        <f t="shared" si="0"/>
        <v>318.82429016108324</v>
      </c>
      <c r="L13" s="61">
        <f t="shared" ref="L13" si="1">(J13/H13)*100</f>
        <v>98.072638445225891</v>
      </c>
    </row>
    <row r="14" spans="2:12" ht="25.5" x14ac:dyDescent="0.25">
      <c r="B14" s="60"/>
      <c r="C14" s="64">
        <v>65</v>
      </c>
      <c r="D14" s="64"/>
      <c r="E14" s="64"/>
      <c r="F14" s="64" t="s">
        <v>46</v>
      </c>
      <c r="G14" s="61">
        <f>G15</f>
        <v>2574.8200000000002</v>
      </c>
      <c r="H14" s="61">
        <f t="shared" ref="H14:I14" si="2">H15</f>
        <v>1327</v>
      </c>
      <c r="I14" s="61">
        <f t="shared" si="2"/>
        <v>0</v>
      </c>
      <c r="J14" s="61">
        <f t="shared" ref="J14" si="3">J15</f>
        <v>716.93</v>
      </c>
      <c r="K14" s="61">
        <f t="shared" ref="K14:K22" si="4">(J14/G14)*100</f>
        <v>27.843888116450856</v>
      </c>
      <c r="L14" s="61">
        <f t="shared" ref="L14:L22" si="5">(J14/H14)*100</f>
        <v>54.026375282592312</v>
      </c>
    </row>
    <row r="15" spans="2:12" x14ac:dyDescent="0.25">
      <c r="B15" s="66"/>
      <c r="C15" s="66"/>
      <c r="D15" s="66">
        <v>652</v>
      </c>
      <c r="E15" s="66"/>
      <c r="F15" s="66" t="s">
        <v>47</v>
      </c>
      <c r="G15" s="61">
        <f>G16</f>
        <v>2574.8200000000002</v>
      </c>
      <c r="H15" s="61">
        <v>1327</v>
      </c>
      <c r="I15" s="61">
        <v>0</v>
      </c>
      <c r="J15" s="61">
        <f>J16</f>
        <v>716.93</v>
      </c>
      <c r="K15" s="61">
        <f t="shared" si="4"/>
        <v>27.843888116450856</v>
      </c>
      <c r="L15" s="61">
        <f t="shared" si="5"/>
        <v>54.026375282592312</v>
      </c>
    </row>
    <row r="16" spans="2:12" x14ac:dyDescent="0.25">
      <c r="B16" s="66"/>
      <c r="C16" s="66"/>
      <c r="D16" s="66"/>
      <c r="E16" s="66">
        <v>6526</v>
      </c>
      <c r="F16" s="66" t="s">
        <v>48</v>
      </c>
      <c r="G16" s="61">
        <v>2574.8200000000002</v>
      </c>
      <c r="H16" s="61">
        <v>1327</v>
      </c>
      <c r="I16" s="61">
        <v>0</v>
      </c>
      <c r="J16" s="61">
        <v>716.93</v>
      </c>
      <c r="K16" s="61">
        <f t="shared" si="4"/>
        <v>27.843888116450856</v>
      </c>
      <c r="L16" s="61">
        <f t="shared" si="5"/>
        <v>54.026375282592312</v>
      </c>
    </row>
    <row r="17" spans="2:12" ht="38.25" x14ac:dyDescent="0.25">
      <c r="B17" s="60"/>
      <c r="C17" s="64">
        <v>66</v>
      </c>
      <c r="D17" s="64"/>
      <c r="E17" s="64"/>
      <c r="F17" s="64" t="s">
        <v>49</v>
      </c>
      <c r="G17" s="61">
        <f>G18</f>
        <v>27266.240000000002</v>
      </c>
      <c r="H17" s="61">
        <f>H18</f>
        <v>5504</v>
      </c>
      <c r="I17" s="61">
        <f t="shared" ref="I17" si="6">I18</f>
        <v>0</v>
      </c>
      <c r="J17" s="61">
        <f t="shared" ref="J17" si="7">J18</f>
        <v>5503.85</v>
      </c>
      <c r="K17" s="61">
        <f t="shared" si="4"/>
        <v>20.18558481110707</v>
      </c>
      <c r="L17" s="61">
        <f t="shared" si="5"/>
        <v>99.997274709302332</v>
      </c>
    </row>
    <row r="18" spans="2:12" ht="38.25" x14ac:dyDescent="0.25">
      <c r="B18" s="66"/>
      <c r="C18" s="66"/>
      <c r="D18" s="66">
        <v>663</v>
      </c>
      <c r="E18" s="66"/>
      <c r="F18" s="67" t="s">
        <v>50</v>
      </c>
      <c r="G18" s="61">
        <f>G19</f>
        <v>27266.240000000002</v>
      </c>
      <c r="H18" s="61">
        <f>H19+H20</f>
        <v>5504</v>
      </c>
      <c r="I18" s="61">
        <v>0</v>
      </c>
      <c r="J18" s="61">
        <f>J19+J20</f>
        <v>5503.85</v>
      </c>
      <c r="K18" s="61">
        <f t="shared" si="4"/>
        <v>20.18558481110707</v>
      </c>
      <c r="L18" s="61">
        <f t="shared" si="5"/>
        <v>99.997274709302332</v>
      </c>
    </row>
    <row r="19" spans="2:12" x14ac:dyDescent="0.25">
      <c r="B19" s="66"/>
      <c r="C19" s="66"/>
      <c r="D19" s="66"/>
      <c r="E19" s="66">
        <v>6631</v>
      </c>
      <c r="F19" s="66" t="s">
        <v>51</v>
      </c>
      <c r="G19" s="61">
        <v>27266.240000000002</v>
      </c>
      <c r="H19" s="61">
        <v>3704</v>
      </c>
      <c r="I19" s="61">
        <v>0</v>
      </c>
      <c r="J19" s="61">
        <v>3703.85</v>
      </c>
      <c r="K19" s="61">
        <f t="shared" si="4"/>
        <v>13.584014517586581</v>
      </c>
      <c r="L19" s="61">
        <f t="shared" si="5"/>
        <v>99.995950323974085</v>
      </c>
    </row>
    <row r="20" spans="2:12" x14ac:dyDescent="0.25">
      <c r="B20" s="66"/>
      <c r="C20" s="66"/>
      <c r="D20" s="68"/>
      <c r="E20" s="66">
        <v>6632</v>
      </c>
      <c r="F20" s="66" t="s">
        <v>52</v>
      </c>
      <c r="G20" s="61">
        <v>0</v>
      </c>
      <c r="H20" s="61">
        <v>1800</v>
      </c>
      <c r="I20" s="61"/>
      <c r="J20" s="61">
        <v>1800</v>
      </c>
      <c r="K20" s="61"/>
      <c r="L20" s="61">
        <f t="shared" si="5"/>
        <v>100</v>
      </c>
    </row>
    <row r="21" spans="2:12" ht="25.5" x14ac:dyDescent="0.25">
      <c r="B21" s="66"/>
      <c r="C21" s="64">
        <v>67</v>
      </c>
      <c r="D21" s="64"/>
      <c r="E21" s="64"/>
      <c r="F21" s="64" t="s">
        <v>53</v>
      </c>
      <c r="G21" s="61">
        <f>G23</f>
        <v>629728.91</v>
      </c>
      <c r="H21" s="61">
        <f>H23</f>
        <v>743006</v>
      </c>
      <c r="I21" s="61">
        <f t="shared" ref="I21" si="8">I22</f>
        <v>0</v>
      </c>
      <c r="J21" s="61">
        <f>J22</f>
        <v>775969.29</v>
      </c>
      <c r="K21" s="61">
        <f>(J21/G21)*100</f>
        <v>123.222751516998</v>
      </c>
      <c r="L21" s="61">
        <f t="shared" si="5"/>
        <v>104.43647695980923</v>
      </c>
    </row>
    <row r="22" spans="2:12" ht="30.75" customHeight="1" x14ac:dyDescent="0.25">
      <c r="B22" s="66"/>
      <c r="C22" s="66"/>
      <c r="D22" s="66">
        <v>671</v>
      </c>
      <c r="E22" s="66"/>
      <c r="F22" s="67" t="s">
        <v>54</v>
      </c>
      <c r="G22" s="61">
        <f>G23</f>
        <v>629728.91</v>
      </c>
      <c r="H22" s="61">
        <f>H23</f>
        <v>743006</v>
      </c>
      <c r="I22" s="61">
        <v>0</v>
      </c>
      <c r="J22" s="61">
        <f>J23</f>
        <v>775969.29</v>
      </c>
      <c r="K22" s="61">
        <f t="shared" si="4"/>
        <v>123.222751516998</v>
      </c>
      <c r="L22" s="61">
        <f t="shared" si="5"/>
        <v>104.43647695980923</v>
      </c>
    </row>
    <row r="23" spans="2:12" ht="30.75" customHeight="1" x14ac:dyDescent="0.25">
      <c r="B23" s="66"/>
      <c r="C23" s="66"/>
      <c r="D23" s="66"/>
      <c r="E23" s="66">
        <v>6711</v>
      </c>
      <c r="F23" s="67" t="s">
        <v>55</v>
      </c>
      <c r="G23" s="61">
        <v>629728.91</v>
      </c>
      <c r="H23" s="61">
        <v>743006</v>
      </c>
      <c r="I23" s="61">
        <v>0</v>
      </c>
      <c r="J23" s="61">
        <v>775969.29</v>
      </c>
      <c r="K23" s="61">
        <f>(J23/G23)*100</f>
        <v>123.222751516998</v>
      </c>
      <c r="L23" s="61">
        <f>(J23/H23)*100</f>
        <v>104.43647695980923</v>
      </c>
    </row>
    <row r="24" spans="2:12" x14ac:dyDescent="0.25">
      <c r="B24" s="109" t="s">
        <v>142</v>
      </c>
      <c r="C24" s="110"/>
      <c r="D24" s="110"/>
      <c r="E24" s="111"/>
      <c r="F24" s="67" t="s">
        <v>143</v>
      </c>
      <c r="G24" s="61">
        <v>0</v>
      </c>
      <c r="H24" s="61">
        <v>1689</v>
      </c>
      <c r="I24" s="61">
        <v>0</v>
      </c>
      <c r="J24" s="61">
        <v>0</v>
      </c>
      <c r="K24" s="61" t="e">
        <f>(J24/G24)*100</f>
        <v>#DIV/0!</v>
      </c>
      <c r="L24" s="61">
        <f>(J24/H24)*100</f>
        <v>0</v>
      </c>
    </row>
    <row r="25" spans="2:12" x14ac:dyDescent="0.25">
      <c r="B25" s="109" t="s">
        <v>144</v>
      </c>
      <c r="C25" s="110"/>
      <c r="D25" s="110"/>
      <c r="E25" s="111"/>
      <c r="F25" s="67" t="s">
        <v>143</v>
      </c>
      <c r="G25" s="61">
        <v>4527</v>
      </c>
      <c r="H25" s="61">
        <v>1689</v>
      </c>
      <c r="I25" s="61">
        <v>0</v>
      </c>
      <c r="J25" s="61">
        <v>6127.31</v>
      </c>
      <c r="K25" s="61">
        <f>(J25/G25)*100</f>
        <v>135.35034239010383</v>
      </c>
      <c r="L25" s="61">
        <f>(J25/H25)*100</f>
        <v>362.77738306690355</v>
      </c>
    </row>
    <row r="26" spans="2:12" ht="18" x14ac:dyDescent="0.25"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</row>
    <row r="27" spans="2:12" ht="37.5" customHeight="1" x14ac:dyDescent="0.25">
      <c r="B27" s="106" t="s">
        <v>7</v>
      </c>
      <c r="C27" s="107"/>
      <c r="D27" s="107"/>
      <c r="E27" s="107"/>
      <c r="F27" s="108"/>
      <c r="G27" s="31" t="s">
        <v>115</v>
      </c>
      <c r="H27" s="31" t="s">
        <v>38</v>
      </c>
      <c r="I27" s="31" t="s">
        <v>35</v>
      </c>
      <c r="J27" s="31" t="s">
        <v>114</v>
      </c>
      <c r="K27" s="31" t="s">
        <v>16</v>
      </c>
      <c r="L27" s="31" t="s">
        <v>36</v>
      </c>
    </row>
    <row r="28" spans="2:12" x14ac:dyDescent="0.25">
      <c r="B28" s="103">
        <v>1</v>
      </c>
      <c r="C28" s="104"/>
      <c r="D28" s="104"/>
      <c r="E28" s="104"/>
      <c r="F28" s="105"/>
      <c r="G28" s="33">
        <v>2</v>
      </c>
      <c r="H28" s="33">
        <v>3</v>
      </c>
      <c r="I28" s="33">
        <v>4</v>
      </c>
      <c r="J28" s="33">
        <v>5</v>
      </c>
      <c r="K28" s="33" t="s">
        <v>27</v>
      </c>
      <c r="L28" s="33" t="s">
        <v>108</v>
      </c>
    </row>
    <row r="29" spans="2:12" x14ac:dyDescent="0.25">
      <c r="B29" s="60"/>
      <c r="C29" s="60"/>
      <c r="D29" s="60"/>
      <c r="E29" s="60"/>
      <c r="F29" s="60" t="s">
        <v>33</v>
      </c>
      <c r="G29" s="69">
        <f>G30+G77</f>
        <v>670365.64</v>
      </c>
      <c r="H29" s="69">
        <f>H30+H77</f>
        <v>790468</v>
      </c>
      <c r="I29" s="69">
        <f t="shared" ref="I29" si="9">I30+I77</f>
        <v>0</v>
      </c>
      <c r="J29" s="69">
        <f>J30+J77</f>
        <v>817125.66</v>
      </c>
      <c r="K29" s="70">
        <f t="shared" ref="K29" si="10">(J29/G29)*100</f>
        <v>121.8925331554881</v>
      </c>
      <c r="L29" s="61">
        <f>(J29/H29)*100</f>
        <v>103.37238952114444</v>
      </c>
    </row>
    <row r="30" spans="2:12" x14ac:dyDescent="0.25">
      <c r="B30" s="60">
        <v>3</v>
      </c>
      <c r="C30" s="60"/>
      <c r="D30" s="60"/>
      <c r="E30" s="60"/>
      <c r="F30" s="60" t="s">
        <v>4</v>
      </c>
      <c r="G30" s="69">
        <f>G31+G39+G65+G68+G71</f>
        <v>632303.72</v>
      </c>
      <c r="H30" s="69">
        <f>H31+H39+H65+H68+H71</f>
        <v>751415</v>
      </c>
      <c r="I30" s="69">
        <f>I31+I39+I65+I68+I71</f>
        <v>0</v>
      </c>
      <c r="J30" s="69">
        <f>J31+J39+J65+J68+J71</f>
        <v>778073.73</v>
      </c>
      <c r="K30" s="70">
        <f>(J30/G30)*100</f>
        <v>123.05379604598879</v>
      </c>
      <c r="L30" s="61">
        <f t="shared" ref="L30:L87" si="11">(J30/H30)*100</f>
        <v>103.54780381014486</v>
      </c>
    </row>
    <row r="31" spans="2:12" x14ac:dyDescent="0.25">
      <c r="B31" s="60"/>
      <c r="C31" s="71">
        <v>31</v>
      </c>
      <c r="D31" s="71"/>
      <c r="E31" s="71"/>
      <c r="F31" s="71" t="s">
        <v>5</v>
      </c>
      <c r="G31" s="70">
        <f>G32+G36+G37</f>
        <v>477773.67</v>
      </c>
      <c r="H31" s="70">
        <f>H32+H36+H37</f>
        <v>557483</v>
      </c>
      <c r="I31" s="70">
        <v>0</v>
      </c>
      <c r="J31" s="70">
        <f>J32+J36+J37</f>
        <v>592102.9</v>
      </c>
      <c r="K31" s="70">
        <f>(J31/G31)*100</f>
        <v>123.92957945966342</v>
      </c>
      <c r="L31" s="69">
        <f t="shared" si="11"/>
        <v>106.21003689798614</v>
      </c>
    </row>
    <row r="32" spans="2:12" x14ac:dyDescent="0.25">
      <c r="B32" s="66"/>
      <c r="C32" s="66"/>
      <c r="D32" s="66">
        <v>311</v>
      </c>
      <c r="E32" s="66"/>
      <c r="F32" s="66" t="s">
        <v>23</v>
      </c>
      <c r="G32" s="61">
        <f>G33+G34+G35</f>
        <v>396795.87</v>
      </c>
      <c r="H32" s="61">
        <f>H33+H34+H35</f>
        <v>462360</v>
      </c>
      <c r="I32" s="61">
        <f t="shared" ref="I32:J32" si="12">I33+I34+I35</f>
        <v>0</v>
      </c>
      <c r="J32" s="61">
        <f t="shared" si="12"/>
        <v>485241.48</v>
      </c>
      <c r="K32" s="61">
        <f t="shared" ref="K32:K37" si="13">(J32/G32)*100</f>
        <v>122.28995226185191</v>
      </c>
      <c r="L32" s="61">
        <f t="shared" si="11"/>
        <v>104.94884505580066</v>
      </c>
    </row>
    <row r="33" spans="2:12" x14ac:dyDescent="0.25">
      <c r="B33" s="66"/>
      <c r="C33" s="66"/>
      <c r="D33" s="66"/>
      <c r="E33" s="66">
        <v>3111</v>
      </c>
      <c r="F33" s="66" t="s">
        <v>24</v>
      </c>
      <c r="G33" s="61">
        <v>316103.59999999998</v>
      </c>
      <c r="H33" s="61">
        <v>367609</v>
      </c>
      <c r="I33" s="61">
        <v>0</v>
      </c>
      <c r="J33" s="61">
        <v>387996.07</v>
      </c>
      <c r="K33" s="61">
        <f t="shared" si="13"/>
        <v>122.74332528955698</v>
      </c>
      <c r="L33" s="61">
        <f t="shared" si="11"/>
        <v>105.54585714713187</v>
      </c>
    </row>
    <row r="34" spans="2:12" x14ac:dyDescent="0.25">
      <c r="B34" s="66"/>
      <c r="C34" s="66"/>
      <c r="D34" s="66"/>
      <c r="E34" s="66">
        <v>3113</v>
      </c>
      <c r="F34" s="66" t="s">
        <v>56</v>
      </c>
      <c r="G34" s="61">
        <v>2238.9</v>
      </c>
      <c r="H34" s="61">
        <v>2654</v>
      </c>
      <c r="I34" s="61">
        <v>0</v>
      </c>
      <c r="J34" s="61">
        <v>2094.35</v>
      </c>
      <c r="K34" s="61">
        <f t="shared" si="13"/>
        <v>93.543704497744415</v>
      </c>
      <c r="L34" s="61">
        <f t="shared" si="11"/>
        <v>78.912961567445365</v>
      </c>
    </row>
    <row r="35" spans="2:12" x14ac:dyDescent="0.25">
      <c r="B35" s="66"/>
      <c r="C35" s="66"/>
      <c r="D35" s="66"/>
      <c r="E35" s="66">
        <v>3114</v>
      </c>
      <c r="F35" s="66" t="s">
        <v>57</v>
      </c>
      <c r="G35" s="61">
        <v>78453.37</v>
      </c>
      <c r="H35" s="61">
        <v>92097</v>
      </c>
      <c r="I35" s="61">
        <v>0</v>
      </c>
      <c r="J35" s="61">
        <v>95151.06</v>
      </c>
      <c r="K35" s="61">
        <f t="shared" si="13"/>
        <v>121.28358539601294</v>
      </c>
      <c r="L35" s="61">
        <f t="shared" si="11"/>
        <v>103.31613407602853</v>
      </c>
    </row>
    <row r="36" spans="2:12" x14ac:dyDescent="0.25">
      <c r="B36" s="66"/>
      <c r="C36" s="66"/>
      <c r="D36" s="66">
        <v>312</v>
      </c>
      <c r="E36" s="66"/>
      <c r="F36" s="66" t="s">
        <v>58</v>
      </c>
      <c r="G36" s="61">
        <v>15886.66</v>
      </c>
      <c r="H36" s="61">
        <v>20417</v>
      </c>
      <c r="I36" s="61">
        <v>0</v>
      </c>
      <c r="J36" s="61">
        <v>26796.53</v>
      </c>
      <c r="K36" s="61">
        <f t="shared" si="13"/>
        <v>168.67315093292109</v>
      </c>
      <c r="L36" s="61">
        <f t="shared" si="11"/>
        <v>131.24616740951168</v>
      </c>
    </row>
    <row r="37" spans="2:12" x14ac:dyDescent="0.25">
      <c r="B37" s="66"/>
      <c r="C37" s="66"/>
      <c r="D37" s="66">
        <v>313</v>
      </c>
      <c r="E37" s="66"/>
      <c r="F37" s="66" t="s">
        <v>59</v>
      </c>
      <c r="G37" s="61">
        <f>G38</f>
        <v>65091.14</v>
      </c>
      <c r="H37" s="61">
        <f t="shared" ref="H37:J37" si="14">H38</f>
        <v>74706</v>
      </c>
      <c r="I37" s="61">
        <v>0</v>
      </c>
      <c r="J37" s="61">
        <f t="shared" si="14"/>
        <v>80064.89</v>
      </c>
      <c r="K37" s="61">
        <f t="shared" si="13"/>
        <v>123.0042829177673</v>
      </c>
      <c r="L37" s="61">
        <f t="shared" si="11"/>
        <v>107.17330602628972</v>
      </c>
    </row>
    <row r="38" spans="2:12" x14ac:dyDescent="0.25">
      <c r="B38" s="66"/>
      <c r="C38" s="66"/>
      <c r="D38" s="66"/>
      <c r="E38" s="66">
        <v>3132</v>
      </c>
      <c r="F38" s="66"/>
      <c r="G38" s="61">
        <v>65091.14</v>
      </c>
      <c r="H38" s="61">
        <v>74706</v>
      </c>
      <c r="I38" s="61">
        <v>0</v>
      </c>
      <c r="J38" s="61">
        <v>80064.89</v>
      </c>
      <c r="K38" s="61">
        <f>(J38/G38)*100</f>
        <v>123.0042829177673</v>
      </c>
      <c r="L38" s="61">
        <f t="shared" si="11"/>
        <v>107.17330602628972</v>
      </c>
    </row>
    <row r="39" spans="2:12" x14ac:dyDescent="0.25">
      <c r="B39" s="66"/>
      <c r="C39" s="72">
        <v>32</v>
      </c>
      <c r="D39" s="72"/>
      <c r="E39" s="72"/>
      <c r="F39" s="72" t="s">
        <v>12</v>
      </c>
      <c r="G39" s="70">
        <f>G40+G44+G51+G60</f>
        <v>143009.96</v>
      </c>
      <c r="H39" s="70">
        <f>H40+H44+H51+H60</f>
        <v>179810</v>
      </c>
      <c r="I39" s="70"/>
      <c r="J39" s="70">
        <f>J40+J44+J51+J60</f>
        <v>172483.55</v>
      </c>
      <c r="K39" s="69">
        <f>(J39/G39)*100</f>
        <v>120.60946664134443</v>
      </c>
      <c r="L39" s="69">
        <f t="shared" si="11"/>
        <v>95.925449085145416</v>
      </c>
    </row>
    <row r="40" spans="2:12" x14ac:dyDescent="0.25">
      <c r="B40" s="66"/>
      <c r="C40" s="66"/>
      <c r="D40" s="66">
        <v>321</v>
      </c>
      <c r="E40" s="66"/>
      <c r="F40" s="66" t="s">
        <v>25</v>
      </c>
      <c r="G40" s="61">
        <f>G41+G42+G43</f>
        <v>14821.91</v>
      </c>
      <c r="H40" s="61">
        <f>H41+H42+H43</f>
        <v>17248</v>
      </c>
      <c r="I40" s="61">
        <f t="shared" ref="I40:J40" si="15">I41+I42+I43</f>
        <v>0</v>
      </c>
      <c r="J40" s="61">
        <f t="shared" si="15"/>
        <v>23789.260000000002</v>
      </c>
      <c r="K40" s="61">
        <f t="shared" ref="K40:K64" si="16">(J40/G40)*100</f>
        <v>160.50063723231352</v>
      </c>
      <c r="L40" s="61">
        <f t="shared" si="11"/>
        <v>137.92474489795921</v>
      </c>
    </row>
    <row r="41" spans="2:12" x14ac:dyDescent="0.25">
      <c r="B41" s="66"/>
      <c r="C41" s="73"/>
      <c r="D41" s="66"/>
      <c r="E41" s="66">
        <v>3211</v>
      </c>
      <c r="F41" s="67" t="s">
        <v>26</v>
      </c>
      <c r="G41" s="61">
        <v>3161.35</v>
      </c>
      <c r="H41" s="61">
        <v>5928</v>
      </c>
      <c r="I41" s="61">
        <v>0</v>
      </c>
      <c r="J41" s="61">
        <v>5148.88</v>
      </c>
      <c r="K41" s="61">
        <f t="shared" si="16"/>
        <v>162.86966011355906</v>
      </c>
      <c r="L41" s="61">
        <f t="shared" si="11"/>
        <v>86.85695006747639</v>
      </c>
    </row>
    <row r="42" spans="2:12" ht="30" customHeight="1" x14ac:dyDescent="0.25">
      <c r="B42" s="66"/>
      <c r="C42" s="73"/>
      <c r="D42" s="66"/>
      <c r="E42" s="66">
        <v>3212</v>
      </c>
      <c r="F42" s="67" t="s">
        <v>60</v>
      </c>
      <c r="G42" s="61">
        <v>10517.48</v>
      </c>
      <c r="H42" s="61">
        <v>10404</v>
      </c>
      <c r="I42" s="61">
        <v>0</v>
      </c>
      <c r="J42" s="61">
        <v>16453.13</v>
      </c>
      <c r="K42" s="61">
        <f t="shared" si="16"/>
        <v>156.43604741820286</v>
      </c>
      <c r="L42" s="61">
        <f t="shared" si="11"/>
        <v>158.14234909650136</v>
      </c>
    </row>
    <row r="43" spans="2:12" ht="30" customHeight="1" x14ac:dyDescent="0.25">
      <c r="B43" s="66"/>
      <c r="C43" s="73"/>
      <c r="D43" s="66"/>
      <c r="E43" s="66">
        <v>3213</v>
      </c>
      <c r="F43" s="67" t="s">
        <v>61</v>
      </c>
      <c r="G43" s="61">
        <v>1143.08</v>
      </c>
      <c r="H43" s="61">
        <v>916</v>
      </c>
      <c r="I43" s="61"/>
      <c r="J43" s="61">
        <v>2187.25</v>
      </c>
      <c r="K43" s="61">
        <f t="shared" si="16"/>
        <v>191.34706232284705</v>
      </c>
      <c r="L43" s="61">
        <f t="shared" si="11"/>
        <v>238.78275109170306</v>
      </c>
    </row>
    <row r="44" spans="2:12" x14ac:dyDescent="0.25">
      <c r="B44" s="68"/>
      <c r="C44" s="68"/>
      <c r="D44" s="68">
        <v>322</v>
      </c>
      <c r="E44" s="68"/>
      <c r="F44" s="68" t="s">
        <v>62</v>
      </c>
      <c r="G44" s="74">
        <f>G45+G46+G47+G48+G49+G50</f>
        <v>84092.799999999988</v>
      </c>
      <c r="H44" s="74">
        <f>H45+H46+H47+H48+H49+H50</f>
        <v>93221</v>
      </c>
      <c r="I44" s="74">
        <f t="shared" ref="I44" si="17">I45+I46+I47+I48+I49</f>
        <v>0</v>
      </c>
      <c r="J44" s="74">
        <f>J45+J46+J47+J48+J49+J50</f>
        <v>90297.249999999985</v>
      </c>
      <c r="K44" s="61">
        <f t="shared" si="16"/>
        <v>107.37809895734236</v>
      </c>
      <c r="L44" s="61">
        <f t="shared" si="11"/>
        <v>96.863635876036497</v>
      </c>
    </row>
    <row r="45" spans="2:12" ht="24" customHeight="1" x14ac:dyDescent="0.25">
      <c r="B45" s="66"/>
      <c r="C45" s="73"/>
      <c r="D45" s="66"/>
      <c r="E45" s="66">
        <v>3221</v>
      </c>
      <c r="F45" s="67" t="s">
        <v>63</v>
      </c>
      <c r="G45" s="61">
        <v>9887.8700000000008</v>
      </c>
      <c r="H45" s="61">
        <v>7963</v>
      </c>
      <c r="I45" s="61">
        <v>0</v>
      </c>
      <c r="J45" s="61">
        <v>9479.57</v>
      </c>
      <c r="K45" s="61">
        <f t="shared" si="16"/>
        <v>95.870698138223901</v>
      </c>
      <c r="L45" s="61">
        <f t="shared" si="11"/>
        <v>119.04520909205074</v>
      </c>
    </row>
    <row r="46" spans="2:12" ht="24" customHeight="1" x14ac:dyDescent="0.25">
      <c r="B46" s="66"/>
      <c r="C46" s="73"/>
      <c r="D46" s="66"/>
      <c r="E46" s="66">
        <v>3222</v>
      </c>
      <c r="F46" s="67" t="s">
        <v>64</v>
      </c>
      <c r="G46" s="61">
        <v>36153.74</v>
      </c>
      <c r="H46" s="61">
        <v>48558</v>
      </c>
      <c r="I46" s="61">
        <v>0</v>
      </c>
      <c r="J46" s="61">
        <v>49490.83</v>
      </c>
      <c r="K46" s="61">
        <f t="shared" si="16"/>
        <v>136.889931719374</v>
      </c>
      <c r="L46" s="61">
        <f t="shared" si="11"/>
        <v>101.9210634704889</v>
      </c>
    </row>
    <row r="47" spans="2:12" x14ac:dyDescent="0.25">
      <c r="B47" s="66"/>
      <c r="C47" s="73"/>
      <c r="D47" s="66"/>
      <c r="E47" s="66">
        <v>3223</v>
      </c>
      <c r="F47" s="67" t="s">
        <v>65</v>
      </c>
      <c r="G47" s="61">
        <v>32660.01</v>
      </c>
      <c r="H47" s="61">
        <v>28653</v>
      </c>
      <c r="I47" s="61"/>
      <c r="J47" s="61">
        <v>24780.22</v>
      </c>
      <c r="K47" s="61">
        <f t="shared" si="16"/>
        <v>75.87327744235229</v>
      </c>
      <c r="L47" s="61">
        <f t="shared" si="11"/>
        <v>86.483858583743412</v>
      </c>
    </row>
    <row r="48" spans="2:12" ht="24" customHeight="1" x14ac:dyDescent="0.25">
      <c r="B48" s="66"/>
      <c r="C48" s="73"/>
      <c r="D48" s="66"/>
      <c r="E48" s="66">
        <v>3224</v>
      </c>
      <c r="F48" s="67" t="s">
        <v>66</v>
      </c>
      <c r="G48" s="61">
        <v>1215.1199999999999</v>
      </c>
      <c r="H48" s="61">
        <v>3004</v>
      </c>
      <c r="I48" s="61">
        <v>0</v>
      </c>
      <c r="J48" s="61">
        <v>563.29</v>
      </c>
      <c r="K48" s="61">
        <f t="shared" si="16"/>
        <v>46.356738429126345</v>
      </c>
      <c r="L48" s="61">
        <f t="shared" si="11"/>
        <v>18.751331557922768</v>
      </c>
    </row>
    <row r="49" spans="2:12" ht="24" customHeight="1" x14ac:dyDescent="0.25">
      <c r="B49" s="66"/>
      <c r="C49" s="73"/>
      <c r="D49" s="66"/>
      <c r="E49" s="66">
        <v>3225</v>
      </c>
      <c r="F49" s="67" t="s">
        <v>67</v>
      </c>
      <c r="G49" s="61">
        <v>2622.12</v>
      </c>
      <c r="H49" s="61">
        <v>3318</v>
      </c>
      <c r="I49" s="61">
        <v>0</v>
      </c>
      <c r="J49" s="61">
        <v>4462.17</v>
      </c>
      <c r="K49" s="61">
        <f t="shared" si="16"/>
        <v>170.17413390691502</v>
      </c>
      <c r="L49" s="61">
        <f t="shared" si="11"/>
        <v>134.48372513562387</v>
      </c>
    </row>
    <row r="50" spans="2:12" ht="24" customHeight="1" x14ac:dyDescent="0.25">
      <c r="B50" s="66"/>
      <c r="C50" s="73"/>
      <c r="D50" s="66"/>
      <c r="E50" s="66">
        <v>3227</v>
      </c>
      <c r="F50" s="67" t="s">
        <v>93</v>
      </c>
      <c r="G50" s="61">
        <v>1553.94</v>
      </c>
      <c r="H50" s="61">
        <v>1725</v>
      </c>
      <c r="I50" s="61"/>
      <c r="J50" s="61">
        <v>1521.17</v>
      </c>
      <c r="K50" s="61">
        <f t="shared" si="16"/>
        <v>97.891166969123645</v>
      </c>
      <c r="L50" s="61">
        <f t="shared" si="11"/>
        <v>88.18376811594203</v>
      </c>
    </row>
    <row r="51" spans="2:12" x14ac:dyDescent="0.25">
      <c r="B51" s="68"/>
      <c r="C51" s="68"/>
      <c r="D51" s="68">
        <v>323</v>
      </c>
      <c r="E51" s="68"/>
      <c r="F51" s="68" t="s">
        <v>68</v>
      </c>
      <c r="G51" s="74">
        <f>G52+G53+G54+G55+G56+G57+G59</f>
        <v>38621.349999999991</v>
      </c>
      <c r="H51" s="74">
        <f>H52+H53+H54+H55+H56+H57+H58+H59</f>
        <v>63462</v>
      </c>
      <c r="I51" s="74">
        <f t="shared" ref="I51" si="18">I52+I53+I54+I55+I56+I57+I59</f>
        <v>0</v>
      </c>
      <c r="J51" s="74">
        <f>J52+J53+J54+J55+J56+J57+J58+J59</f>
        <v>54274.97</v>
      </c>
      <c r="K51" s="61">
        <f t="shared" si="16"/>
        <v>140.53100163510601</v>
      </c>
      <c r="L51" s="61">
        <f t="shared" si="11"/>
        <v>85.523573161892159</v>
      </c>
    </row>
    <row r="52" spans="2:12" x14ac:dyDescent="0.25">
      <c r="B52" s="66"/>
      <c r="C52" s="73"/>
      <c r="D52" s="66"/>
      <c r="E52" s="66">
        <v>3231</v>
      </c>
      <c r="F52" s="67" t="s">
        <v>69</v>
      </c>
      <c r="G52" s="75">
        <v>7787.38</v>
      </c>
      <c r="H52" s="61">
        <v>7671</v>
      </c>
      <c r="I52" s="61">
        <v>0</v>
      </c>
      <c r="J52" s="61">
        <v>8366.11</v>
      </c>
      <c r="K52" s="61">
        <f t="shared" si="16"/>
        <v>107.4316393960485</v>
      </c>
      <c r="L52" s="61">
        <f t="shared" si="11"/>
        <v>109.06153043931693</v>
      </c>
    </row>
    <row r="53" spans="2:12" x14ac:dyDescent="0.25">
      <c r="B53" s="66"/>
      <c r="C53" s="73"/>
      <c r="D53" s="66"/>
      <c r="E53" s="66">
        <v>3232</v>
      </c>
      <c r="F53" s="67" t="s">
        <v>70</v>
      </c>
      <c r="G53" s="61">
        <v>12212.74</v>
      </c>
      <c r="H53" s="61">
        <v>31085</v>
      </c>
      <c r="I53" s="61">
        <v>0</v>
      </c>
      <c r="J53" s="61">
        <v>21905.62</v>
      </c>
      <c r="K53" s="61">
        <f t="shared" si="16"/>
        <v>179.36695614579529</v>
      </c>
      <c r="L53" s="61">
        <f t="shared" si="11"/>
        <v>70.470065948206525</v>
      </c>
    </row>
    <row r="54" spans="2:12" x14ac:dyDescent="0.25">
      <c r="B54" s="66"/>
      <c r="C54" s="73"/>
      <c r="D54" s="66"/>
      <c r="E54" s="66">
        <v>3233</v>
      </c>
      <c r="F54" s="67" t="s">
        <v>71</v>
      </c>
      <c r="G54" s="61">
        <v>1990.84</v>
      </c>
      <c r="H54" s="61">
        <v>1195</v>
      </c>
      <c r="I54" s="61"/>
      <c r="J54" s="61">
        <v>2676.16</v>
      </c>
      <c r="K54" s="61">
        <f t="shared" si="16"/>
        <v>134.42366036446927</v>
      </c>
      <c r="L54" s="61">
        <f t="shared" si="11"/>
        <v>223.94644351464433</v>
      </c>
    </row>
    <row r="55" spans="2:12" x14ac:dyDescent="0.25">
      <c r="B55" s="66"/>
      <c r="C55" s="73"/>
      <c r="D55" s="66"/>
      <c r="E55" s="66">
        <v>3234</v>
      </c>
      <c r="F55" s="67" t="s">
        <v>72</v>
      </c>
      <c r="G55" s="61">
        <v>5145.92</v>
      </c>
      <c r="H55" s="61">
        <v>8049</v>
      </c>
      <c r="I55" s="61">
        <v>0</v>
      </c>
      <c r="J55" s="61">
        <v>5735.05</v>
      </c>
      <c r="K55" s="61">
        <f t="shared" si="16"/>
        <v>111.44848734531433</v>
      </c>
      <c r="L55" s="61">
        <f t="shared" si="11"/>
        <v>71.251708286743693</v>
      </c>
    </row>
    <row r="56" spans="2:12" x14ac:dyDescent="0.25">
      <c r="B56" s="66"/>
      <c r="C56" s="73"/>
      <c r="D56" s="66"/>
      <c r="E56" s="66">
        <v>3236</v>
      </c>
      <c r="F56" s="67" t="s">
        <v>73</v>
      </c>
      <c r="G56" s="61">
        <v>1552.14</v>
      </c>
      <c r="H56" s="61">
        <v>7963</v>
      </c>
      <c r="I56" s="61">
        <v>0</v>
      </c>
      <c r="J56" s="61">
        <v>4173.03</v>
      </c>
      <c r="K56" s="61">
        <f t="shared" si="16"/>
        <v>268.85654644555257</v>
      </c>
      <c r="L56" s="61">
        <f t="shared" si="11"/>
        <v>52.405249277910336</v>
      </c>
    </row>
    <row r="57" spans="2:12" x14ac:dyDescent="0.25">
      <c r="B57" s="66"/>
      <c r="C57" s="73"/>
      <c r="D57" s="66"/>
      <c r="E57" s="66">
        <v>3237</v>
      </c>
      <c r="F57" s="67" t="s">
        <v>74</v>
      </c>
      <c r="G57" s="61">
        <v>9401.16</v>
      </c>
      <c r="H57" s="61">
        <v>6968</v>
      </c>
      <c r="I57" s="61"/>
      <c r="J57" s="61">
        <v>10369.77</v>
      </c>
      <c r="K57" s="61">
        <f t="shared" si="16"/>
        <v>110.30309025694703</v>
      </c>
      <c r="L57" s="61">
        <f t="shared" si="11"/>
        <v>148.81989092996557</v>
      </c>
    </row>
    <row r="58" spans="2:12" x14ac:dyDescent="0.25">
      <c r="B58" s="66"/>
      <c r="C58" s="73"/>
      <c r="D58" s="66"/>
      <c r="E58" s="66">
        <v>3238</v>
      </c>
      <c r="F58" s="67" t="s">
        <v>123</v>
      </c>
      <c r="G58" s="61"/>
      <c r="H58" s="61">
        <v>0</v>
      </c>
      <c r="I58" s="61"/>
      <c r="J58" s="61">
        <v>229.59</v>
      </c>
      <c r="K58" s="61"/>
      <c r="L58" s="61" t="e">
        <f t="shared" si="11"/>
        <v>#DIV/0!</v>
      </c>
    </row>
    <row r="59" spans="2:12" x14ac:dyDescent="0.25">
      <c r="B59" s="66"/>
      <c r="C59" s="73"/>
      <c r="D59" s="66"/>
      <c r="E59" s="66">
        <v>3239</v>
      </c>
      <c r="F59" s="67" t="s">
        <v>75</v>
      </c>
      <c r="G59" s="61">
        <v>531.16999999999996</v>
      </c>
      <c r="H59" s="61">
        <v>531</v>
      </c>
      <c r="I59" s="61"/>
      <c r="J59" s="61">
        <v>819.64</v>
      </c>
      <c r="K59" s="61">
        <f t="shared" si="16"/>
        <v>154.30841350226859</v>
      </c>
      <c r="L59" s="61">
        <f t="shared" si="11"/>
        <v>154.35781544256119</v>
      </c>
    </row>
    <row r="60" spans="2:12" x14ac:dyDescent="0.25">
      <c r="B60" s="68"/>
      <c r="C60" s="68"/>
      <c r="D60" s="68">
        <v>329</v>
      </c>
      <c r="E60" s="68"/>
      <c r="F60" s="68" t="s">
        <v>76</v>
      </c>
      <c r="G60" s="74">
        <f>G61+G62+G63+G64</f>
        <v>5473.9</v>
      </c>
      <c r="H60" s="74">
        <f>H61+H62+H63+H64</f>
        <v>5879</v>
      </c>
      <c r="I60" s="74">
        <f>I61+I62+I63+I64+I75+I76+I77</f>
        <v>0</v>
      </c>
      <c r="J60" s="74">
        <f>J61+J62+J63+J64</f>
        <v>4122.07</v>
      </c>
      <c r="K60" s="61">
        <f t="shared" si="16"/>
        <v>75.304079358409908</v>
      </c>
      <c r="L60" s="61">
        <f t="shared" si="11"/>
        <v>70.115155638714072</v>
      </c>
    </row>
    <row r="61" spans="2:12" ht="25.5" x14ac:dyDescent="0.25">
      <c r="B61" s="66"/>
      <c r="C61" s="73"/>
      <c r="D61" s="66"/>
      <c r="E61" s="66">
        <v>3291</v>
      </c>
      <c r="F61" s="67" t="s">
        <v>77</v>
      </c>
      <c r="G61" s="75">
        <v>617.44000000000005</v>
      </c>
      <c r="H61" s="74">
        <v>1327</v>
      </c>
      <c r="I61" s="61">
        <v>0</v>
      </c>
      <c r="J61" s="61">
        <v>1115.3499999999999</v>
      </c>
      <c r="K61" s="61">
        <f t="shared" si="16"/>
        <v>180.64103394661825</v>
      </c>
      <c r="L61" s="61">
        <f t="shared" si="11"/>
        <v>84.05048982667671</v>
      </c>
    </row>
    <row r="62" spans="2:12" x14ac:dyDescent="0.25">
      <c r="B62" s="66"/>
      <c r="C62" s="73"/>
      <c r="D62" s="66"/>
      <c r="E62" s="66">
        <v>3292</v>
      </c>
      <c r="F62" s="67" t="s">
        <v>78</v>
      </c>
      <c r="G62" s="61">
        <v>1068.8800000000001</v>
      </c>
      <c r="H62" s="74">
        <v>730</v>
      </c>
      <c r="I62" s="61">
        <v>0</v>
      </c>
      <c r="J62" s="61">
        <v>761.53</v>
      </c>
      <c r="K62" s="61">
        <f t="shared" si="16"/>
        <v>71.245602874036365</v>
      </c>
      <c r="L62" s="61">
        <f t="shared" si="11"/>
        <v>104.31917808219178</v>
      </c>
    </row>
    <row r="63" spans="2:12" x14ac:dyDescent="0.25">
      <c r="B63" s="66"/>
      <c r="C63" s="73"/>
      <c r="D63" s="66"/>
      <c r="E63" s="66">
        <v>3295</v>
      </c>
      <c r="F63" s="67" t="s">
        <v>79</v>
      </c>
      <c r="G63" s="61">
        <v>1481.52</v>
      </c>
      <c r="H63" s="74">
        <v>1493</v>
      </c>
      <c r="I63" s="61"/>
      <c r="J63" s="61">
        <v>1244.43</v>
      </c>
      <c r="K63" s="61">
        <f t="shared" si="16"/>
        <v>83.996841082131866</v>
      </c>
      <c r="L63" s="61">
        <f t="shared" si="11"/>
        <v>83.350971198928335</v>
      </c>
    </row>
    <row r="64" spans="2:12" x14ac:dyDescent="0.25">
      <c r="B64" s="66"/>
      <c r="C64" s="73"/>
      <c r="D64" s="66"/>
      <c r="E64" s="66">
        <v>3299</v>
      </c>
      <c r="F64" s="67" t="s">
        <v>76</v>
      </c>
      <c r="G64" s="61">
        <v>2306.06</v>
      </c>
      <c r="H64" s="74">
        <v>2329</v>
      </c>
      <c r="I64" s="61">
        <v>0</v>
      </c>
      <c r="J64" s="61">
        <v>1000.76</v>
      </c>
      <c r="K64" s="61">
        <f t="shared" si="16"/>
        <v>43.396962785009933</v>
      </c>
      <c r="L64" s="61">
        <f t="shared" si="11"/>
        <v>42.969514813224556</v>
      </c>
    </row>
    <row r="65" spans="2:12" x14ac:dyDescent="0.25">
      <c r="B65" s="66"/>
      <c r="C65" s="72">
        <v>34</v>
      </c>
      <c r="D65" s="72"/>
      <c r="E65" s="72"/>
      <c r="F65" s="72" t="s">
        <v>80</v>
      </c>
      <c r="G65" s="70">
        <f>G66</f>
        <v>530.89</v>
      </c>
      <c r="H65" s="70">
        <f>H66</f>
        <v>1327</v>
      </c>
      <c r="I65" s="70">
        <f>I66+I77+I84+I91</f>
        <v>0</v>
      </c>
      <c r="J65" s="70">
        <f>J66</f>
        <v>714.47</v>
      </c>
      <c r="K65" s="69">
        <f t="shared" ref="K65:K70" si="19">(J65/G65)*100</f>
        <v>134.57966810450378</v>
      </c>
      <c r="L65" s="69">
        <f t="shared" si="11"/>
        <v>53.840994724943478</v>
      </c>
    </row>
    <row r="66" spans="2:12" x14ac:dyDescent="0.25">
      <c r="B66" s="66"/>
      <c r="C66" s="66"/>
      <c r="D66" s="66">
        <v>343</v>
      </c>
      <c r="E66" s="66"/>
      <c r="F66" s="66" t="s">
        <v>81</v>
      </c>
      <c r="G66" s="61">
        <f>G67+G75+G76</f>
        <v>530.89</v>
      </c>
      <c r="H66" s="74">
        <f>H67+H75+H76</f>
        <v>1327</v>
      </c>
      <c r="I66" s="61">
        <f>I67+I75+I76</f>
        <v>0</v>
      </c>
      <c r="J66" s="61">
        <f>J67+J75+J76</f>
        <v>714.47</v>
      </c>
      <c r="K66" s="61">
        <f t="shared" si="19"/>
        <v>134.57966810450378</v>
      </c>
      <c r="L66" s="61">
        <f t="shared" si="11"/>
        <v>53.840994724943478</v>
      </c>
    </row>
    <row r="67" spans="2:12" x14ac:dyDescent="0.25">
      <c r="B67" s="66"/>
      <c r="C67" s="73"/>
      <c r="D67" s="66"/>
      <c r="E67" s="66">
        <v>3431</v>
      </c>
      <c r="F67" s="67" t="s">
        <v>82</v>
      </c>
      <c r="G67" s="61">
        <v>530.89</v>
      </c>
      <c r="H67" s="74">
        <v>1327</v>
      </c>
      <c r="I67" s="61">
        <v>0</v>
      </c>
      <c r="J67" s="61">
        <v>714.47</v>
      </c>
      <c r="K67" s="61">
        <f t="shared" si="19"/>
        <v>134.57966810450378</v>
      </c>
      <c r="L67" s="61">
        <f t="shared" si="11"/>
        <v>53.840994724943478</v>
      </c>
    </row>
    <row r="68" spans="2:12" ht="25.5" x14ac:dyDescent="0.25">
      <c r="B68" s="66"/>
      <c r="C68" s="72">
        <v>36</v>
      </c>
      <c r="D68" s="72"/>
      <c r="E68" s="72"/>
      <c r="F68" s="76" t="s">
        <v>83</v>
      </c>
      <c r="G68" s="70">
        <f>G69</f>
        <v>2574.8200000000002</v>
      </c>
      <c r="H68" s="70"/>
      <c r="I68" s="70"/>
      <c r="J68" s="70"/>
      <c r="K68" s="69">
        <f t="shared" si="19"/>
        <v>0</v>
      </c>
      <c r="L68" s="69"/>
    </row>
    <row r="69" spans="2:12" ht="25.5" x14ac:dyDescent="0.25">
      <c r="B69" s="66"/>
      <c r="C69" s="66"/>
      <c r="D69" s="66">
        <v>369</v>
      </c>
      <c r="E69" s="66"/>
      <c r="F69" s="67" t="s">
        <v>85</v>
      </c>
      <c r="G69" s="61">
        <f>G70+G75+G76</f>
        <v>2574.8200000000002</v>
      </c>
      <c r="H69" s="70">
        <f>H70+H75+H76</f>
        <v>0</v>
      </c>
      <c r="I69" s="61">
        <f>I70+I75+I76</f>
        <v>0</v>
      </c>
      <c r="J69" s="61">
        <f>J70+J75+J76</f>
        <v>0</v>
      </c>
      <c r="K69" s="61">
        <f t="shared" si="19"/>
        <v>0</v>
      </c>
      <c r="L69" s="61"/>
    </row>
    <row r="70" spans="2:12" ht="25.5" x14ac:dyDescent="0.25">
      <c r="B70" s="66"/>
      <c r="C70" s="73"/>
      <c r="D70" s="66"/>
      <c r="E70" s="66">
        <v>3691</v>
      </c>
      <c r="F70" s="67" t="s">
        <v>84</v>
      </c>
      <c r="G70" s="61">
        <v>2574.8200000000002</v>
      </c>
      <c r="H70" s="70"/>
      <c r="I70" s="61">
        <v>0</v>
      </c>
      <c r="J70" s="61">
        <v>0</v>
      </c>
      <c r="K70" s="61">
        <f t="shared" si="19"/>
        <v>0</v>
      </c>
      <c r="L70" s="61"/>
    </row>
    <row r="71" spans="2:12" ht="25.5" x14ac:dyDescent="0.25">
      <c r="B71" s="66"/>
      <c r="C71" s="72">
        <v>37</v>
      </c>
      <c r="D71" s="72"/>
      <c r="E71" s="72"/>
      <c r="F71" s="76" t="s">
        <v>86</v>
      </c>
      <c r="G71" s="70">
        <f>G72</f>
        <v>8414.3799999999992</v>
      </c>
      <c r="H71" s="70">
        <f>H72</f>
        <v>12795</v>
      </c>
      <c r="I71" s="70">
        <f t="shared" ref="I71" si="20">I72</f>
        <v>0</v>
      </c>
      <c r="J71" s="70">
        <f>J72</f>
        <v>12772.81</v>
      </c>
      <c r="K71" s="69">
        <f t="shared" ref="K71:K87" si="21">(J71/G71)*100</f>
        <v>151.79739921420236</v>
      </c>
      <c r="L71" s="69">
        <f t="shared" si="11"/>
        <v>99.826572880031264</v>
      </c>
    </row>
    <row r="72" spans="2:12" ht="25.5" x14ac:dyDescent="0.25">
      <c r="B72" s="66"/>
      <c r="C72" s="66"/>
      <c r="D72" s="66">
        <v>372</v>
      </c>
      <c r="E72" s="66"/>
      <c r="F72" s="67" t="s">
        <v>87</v>
      </c>
      <c r="G72" s="61">
        <f>G73+G74</f>
        <v>8414.3799999999992</v>
      </c>
      <c r="H72" s="74">
        <f t="shared" ref="H72:K72" si="22">H73+H74</f>
        <v>12795</v>
      </c>
      <c r="I72" s="61">
        <f t="shared" si="22"/>
        <v>0</v>
      </c>
      <c r="J72" s="61">
        <f t="shared" si="22"/>
        <v>12772.81</v>
      </c>
      <c r="K72" s="61">
        <f t="shared" si="22"/>
        <v>289.9548894319463</v>
      </c>
      <c r="L72" s="61">
        <f t="shared" si="11"/>
        <v>99.826572880031264</v>
      </c>
    </row>
    <row r="73" spans="2:12" x14ac:dyDescent="0.25">
      <c r="B73" s="66"/>
      <c r="C73" s="73"/>
      <c r="D73" s="66"/>
      <c r="E73" s="66">
        <v>3721</v>
      </c>
      <c r="F73" s="67" t="s">
        <v>88</v>
      </c>
      <c r="G73" s="61">
        <v>4910.74</v>
      </c>
      <c r="H73" s="74">
        <v>9155</v>
      </c>
      <c r="I73" s="61">
        <v>0</v>
      </c>
      <c r="J73" s="61">
        <v>9122.2099999999991</v>
      </c>
      <c r="K73" s="61">
        <f t="shared" si="21"/>
        <v>185.76039456375207</v>
      </c>
      <c r="L73" s="61">
        <f t="shared" si="11"/>
        <v>99.641835062807203</v>
      </c>
    </row>
    <row r="74" spans="2:12" x14ac:dyDescent="0.25">
      <c r="B74" s="66"/>
      <c r="C74" s="73"/>
      <c r="D74" s="66"/>
      <c r="E74" s="66">
        <v>3722</v>
      </c>
      <c r="F74" s="67" t="s">
        <v>89</v>
      </c>
      <c r="G74" s="61">
        <v>3503.64</v>
      </c>
      <c r="H74" s="74">
        <v>3640</v>
      </c>
      <c r="I74" s="61"/>
      <c r="J74" s="61">
        <v>3650.6</v>
      </c>
      <c r="K74" s="61">
        <f t="shared" si="21"/>
        <v>104.19449486819423</v>
      </c>
      <c r="L74" s="61">
        <f t="shared" si="11"/>
        <v>100.29120879120879</v>
      </c>
    </row>
    <row r="75" spans="2:12" x14ac:dyDescent="0.25">
      <c r="B75" s="66"/>
      <c r="C75" s="73"/>
      <c r="D75" s="68"/>
      <c r="E75" s="68"/>
      <c r="F75" s="68"/>
      <c r="G75" s="61"/>
      <c r="H75" s="70"/>
      <c r="I75" s="61">
        <v>0</v>
      </c>
      <c r="J75" s="61"/>
      <c r="K75" s="61" t="e">
        <f t="shared" si="21"/>
        <v>#DIV/0!</v>
      </c>
      <c r="L75" s="61" t="e">
        <f t="shared" si="11"/>
        <v>#DIV/0!</v>
      </c>
    </row>
    <row r="76" spans="2:12" x14ac:dyDescent="0.25">
      <c r="B76" s="66"/>
      <c r="C76" s="66"/>
      <c r="D76" s="68"/>
      <c r="E76" s="68"/>
      <c r="F76" s="68"/>
      <c r="G76" s="61"/>
      <c r="H76" s="70"/>
      <c r="I76" s="61"/>
      <c r="J76" s="61"/>
      <c r="K76" s="61" t="e">
        <f t="shared" si="21"/>
        <v>#DIV/0!</v>
      </c>
      <c r="L76" s="61" t="e">
        <f t="shared" si="11"/>
        <v>#DIV/0!</v>
      </c>
    </row>
    <row r="77" spans="2:12" x14ac:dyDescent="0.25">
      <c r="B77" s="77">
        <v>4</v>
      </c>
      <c r="C77" s="77"/>
      <c r="D77" s="77"/>
      <c r="E77" s="77"/>
      <c r="F77" s="78" t="s">
        <v>6</v>
      </c>
      <c r="G77" s="69">
        <f>G78</f>
        <v>38061.919999999998</v>
      </c>
      <c r="H77" s="70">
        <f>H78+H85</f>
        <v>39053</v>
      </c>
      <c r="I77" s="69">
        <f t="shared" ref="I77:I78" si="23">I78</f>
        <v>0</v>
      </c>
      <c r="J77" s="69">
        <f>J78+J85</f>
        <v>39051.93</v>
      </c>
      <c r="K77" s="61">
        <f t="shared" si="21"/>
        <v>102.6010511293177</v>
      </c>
      <c r="L77" s="61">
        <f t="shared" si="11"/>
        <v>99.997260133664511</v>
      </c>
    </row>
    <row r="78" spans="2:12" ht="25.5" customHeight="1" x14ac:dyDescent="0.25">
      <c r="B78" s="64"/>
      <c r="C78" s="71">
        <v>42</v>
      </c>
      <c r="D78" s="71"/>
      <c r="E78" s="71"/>
      <c r="F78" s="79" t="s">
        <v>90</v>
      </c>
      <c r="G78" s="70">
        <f>G79+G83</f>
        <v>38061.919999999998</v>
      </c>
      <c r="H78" s="70">
        <f>H79+H83</f>
        <v>25058</v>
      </c>
      <c r="I78" s="70">
        <f t="shared" si="23"/>
        <v>0</v>
      </c>
      <c r="J78" s="70">
        <f>J79+J83</f>
        <v>25056.93</v>
      </c>
      <c r="K78" s="61">
        <f>(J78/G78)*100</f>
        <v>65.832017932884099</v>
      </c>
      <c r="L78" s="61">
        <f t="shared" si="11"/>
        <v>99.995729906616646</v>
      </c>
    </row>
    <row r="79" spans="2:12" x14ac:dyDescent="0.25">
      <c r="B79" s="64"/>
      <c r="C79" s="64"/>
      <c r="D79" s="66">
        <v>422</v>
      </c>
      <c r="E79" s="66"/>
      <c r="F79" s="66" t="s">
        <v>91</v>
      </c>
      <c r="G79" s="61">
        <f>G80+G81+G82</f>
        <v>28120.98</v>
      </c>
      <c r="H79" s="70">
        <f>H81+H82</f>
        <v>8293</v>
      </c>
      <c r="I79" s="61">
        <f>I81</f>
        <v>0</v>
      </c>
      <c r="J79" s="61">
        <f>J81+J82</f>
        <v>8292.5</v>
      </c>
      <c r="K79" s="61">
        <f t="shared" si="21"/>
        <v>29.488659356821845</v>
      </c>
      <c r="L79" s="61">
        <f t="shared" si="11"/>
        <v>99.993970818762818</v>
      </c>
    </row>
    <row r="80" spans="2:12" x14ac:dyDescent="0.25">
      <c r="B80" s="64"/>
      <c r="C80" s="64"/>
      <c r="D80" s="66"/>
      <c r="E80" s="66">
        <v>4221</v>
      </c>
      <c r="F80" s="66" t="s">
        <v>129</v>
      </c>
      <c r="G80" s="61">
        <v>26602.63</v>
      </c>
      <c r="H80" s="70"/>
      <c r="I80" s="61"/>
      <c r="J80" s="61"/>
      <c r="K80" s="61">
        <f t="shared" si="21"/>
        <v>0</v>
      </c>
      <c r="L80" s="61"/>
    </row>
    <row r="81" spans="2:12" x14ac:dyDescent="0.25">
      <c r="B81" s="64"/>
      <c r="C81" s="64"/>
      <c r="D81" s="66"/>
      <c r="E81" s="66">
        <v>4223</v>
      </c>
      <c r="F81" s="66" t="s">
        <v>92</v>
      </c>
      <c r="G81" s="61">
        <v>0</v>
      </c>
      <c r="H81" s="70">
        <v>1800</v>
      </c>
      <c r="I81" s="61"/>
      <c r="J81" s="61">
        <v>1800</v>
      </c>
      <c r="K81" s="61" t="e">
        <f t="shared" si="21"/>
        <v>#DIV/0!</v>
      </c>
      <c r="L81" s="61">
        <f t="shared" si="11"/>
        <v>100</v>
      </c>
    </row>
    <row r="82" spans="2:12" x14ac:dyDescent="0.25">
      <c r="B82" s="64"/>
      <c r="C82" s="64"/>
      <c r="D82" s="66"/>
      <c r="E82" s="66">
        <v>4227</v>
      </c>
      <c r="F82" s="66" t="s">
        <v>124</v>
      </c>
      <c r="G82" s="61">
        <v>1518.35</v>
      </c>
      <c r="H82" s="70">
        <v>6493</v>
      </c>
      <c r="I82" s="61"/>
      <c r="J82" s="61">
        <v>6492.5</v>
      </c>
      <c r="K82" s="61">
        <f t="shared" si="21"/>
        <v>427.60233147824948</v>
      </c>
      <c r="L82" s="61">
        <f t="shared" si="11"/>
        <v>99.992299399353143</v>
      </c>
    </row>
    <row r="83" spans="2:12" x14ac:dyDescent="0.25">
      <c r="B83" s="64"/>
      <c r="C83" s="64"/>
      <c r="D83" s="66">
        <v>423</v>
      </c>
      <c r="E83" s="66"/>
      <c r="F83" s="66" t="s">
        <v>125</v>
      </c>
      <c r="G83" s="61">
        <f>G84</f>
        <v>9940.94</v>
      </c>
      <c r="H83" s="70">
        <f t="shared" ref="H83:I86" si="24">H84</f>
        <v>16765</v>
      </c>
      <c r="I83" s="61">
        <f t="shared" si="24"/>
        <v>0</v>
      </c>
      <c r="J83" s="61">
        <f>J84</f>
        <v>16764.43</v>
      </c>
      <c r="K83" s="61">
        <f t="shared" si="21"/>
        <v>168.6402895500828</v>
      </c>
      <c r="L83" s="61">
        <f t="shared" si="11"/>
        <v>99.996600059648074</v>
      </c>
    </row>
    <row r="84" spans="2:12" x14ac:dyDescent="0.25">
      <c r="B84" s="64"/>
      <c r="C84" s="64"/>
      <c r="D84" s="66"/>
      <c r="E84" s="66">
        <v>4231</v>
      </c>
      <c r="F84" s="66" t="s">
        <v>126</v>
      </c>
      <c r="G84" s="61">
        <v>9940.94</v>
      </c>
      <c r="H84" s="70">
        <v>16765</v>
      </c>
      <c r="I84" s="61"/>
      <c r="J84" s="61">
        <v>16764.43</v>
      </c>
      <c r="K84" s="61">
        <f t="shared" si="21"/>
        <v>168.6402895500828</v>
      </c>
      <c r="L84" s="61">
        <f t="shared" si="11"/>
        <v>99.996600059648074</v>
      </c>
    </row>
    <row r="85" spans="2:12" x14ac:dyDescent="0.25">
      <c r="B85" s="64"/>
      <c r="C85" s="71">
        <v>45</v>
      </c>
      <c r="D85" s="71"/>
      <c r="E85" s="71"/>
      <c r="F85" s="79"/>
      <c r="G85" s="70">
        <f t="shared" ref="G85:I85" si="25">G86</f>
        <v>0</v>
      </c>
      <c r="H85" s="70">
        <f t="shared" si="25"/>
        <v>13995</v>
      </c>
      <c r="I85" s="70">
        <f t="shared" si="25"/>
        <v>0</v>
      </c>
      <c r="J85" s="70">
        <f>J86</f>
        <v>13995</v>
      </c>
      <c r="K85" s="61" t="e">
        <f t="shared" si="21"/>
        <v>#DIV/0!</v>
      </c>
      <c r="L85" s="61">
        <f t="shared" si="11"/>
        <v>100</v>
      </c>
    </row>
    <row r="86" spans="2:12" x14ac:dyDescent="0.25">
      <c r="B86" s="64"/>
      <c r="C86" s="64"/>
      <c r="D86" s="66">
        <v>451</v>
      </c>
      <c r="E86" s="66"/>
      <c r="F86" s="66" t="s">
        <v>130</v>
      </c>
      <c r="G86" s="61">
        <f>G87</f>
        <v>0</v>
      </c>
      <c r="H86" s="70">
        <f t="shared" si="24"/>
        <v>13995</v>
      </c>
      <c r="I86" s="61">
        <f t="shared" si="24"/>
        <v>0</v>
      </c>
      <c r="J86" s="61">
        <f>J87</f>
        <v>13995</v>
      </c>
      <c r="K86" s="61" t="e">
        <f t="shared" si="21"/>
        <v>#DIV/0!</v>
      </c>
      <c r="L86" s="61">
        <f t="shared" si="11"/>
        <v>100</v>
      </c>
    </row>
    <row r="87" spans="2:12" x14ac:dyDescent="0.25">
      <c r="B87" s="64"/>
      <c r="C87" s="64"/>
      <c r="D87" s="66"/>
      <c r="E87" s="66">
        <v>4511</v>
      </c>
      <c r="F87" s="66" t="s">
        <v>127</v>
      </c>
      <c r="G87" s="61">
        <v>0</v>
      </c>
      <c r="H87" s="70">
        <v>13995</v>
      </c>
      <c r="I87" s="61"/>
      <c r="J87" s="61">
        <v>13995</v>
      </c>
      <c r="K87" s="61" t="e">
        <f t="shared" si="21"/>
        <v>#DIV/0!</v>
      </c>
      <c r="L87" s="61">
        <f t="shared" si="11"/>
        <v>100</v>
      </c>
    </row>
  </sheetData>
  <mergeCells count="9">
    <mergeCell ref="B2:L2"/>
    <mergeCell ref="B4:L4"/>
    <mergeCell ref="B6:L6"/>
    <mergeCell ref="B28:F28"/>
    <mergeCell ref="B9:F9"/>
    <mergeCell ref="B27:F27"/>
    <mergeCell ref="B8:F8"/>
    <mergeCell ref="B24:E24"/>
    <mergeCell ref="B25:E25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5"/>
  <sheetViews>
    <sheetView topLeftCell="A2" workbookViewId="0">
      <selection activeCell="D32" sqref="D32"/>
    </sheetView>
  </sheetViews>
  <sheetFormatPr defaultRowHeight="15" x14ac:dyDescent="0.25"/>
  <cols>
    <col min="2" max="2" width="37.7109375" customWidth="1"/>
    <col min="3" max="3" width="20.140625" customWidth="1"/>
    <col min="4" max="4" width="25.28515625" customWidth="1"/>
    <col min="5" max="5" width="25.28515625" hidden="1" customWidth="1"/>
    <col min="6" max="6" width="25.85546875" customWidth="1"/>
    <col min="7" max="7" width="11.7109375" customWidth="1"/>
    <col min="8" max="8" width="11.425781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1" t="s">
        <v>30</v>
      </c>
      <c r="C2" s="91"/>
      <c r="D2" s="91"/>
      <c r="E2" s="91"/>
      <c r="F2" s="91"/>
      <c r="G2" s="91"/>
      <c r="H2" s="91"/>
    </row>
    <row r="3" spans="2:8" ht="13.5" customHeight="1" x14ac:dyDescent="0.25">
      <c r="B3" s="3"/>
      <c r="C3" s="3"/>
      <c r="D3" s="3"/>
      <c r="E3" s="3"/>
      <c r="F3" s="4"/>
      <c r="G3" s="4"/>
      <c r="H3" s="4"/>
    </row>
    <row r="4" spans="2:8" ht="39" customHeight="1" x14ac:dyDescent="0.25">
      <c r="B4" s="31" t="s">
        <v>7</v>
      </c>
      <c r="C4" s="31" t="s">
        <v>115</v>
      </c>
      <c r="D4" s="31" t="s">
        <v>38</v>
      </c>
      <c r="E4" s="31" t="s">
        <v>35</v>
      </c>
      <c r="F4" s="31" t="s">
        <v>114</v>
      </c>
      <c r="G4" s="31" t="s">
        <v>16</v>
      </c>
      <c r="H4" s="31" t="s">
        <v>36</v>
      </c>
    </row>
    <row r="5" spans="2:8" x14ac:dyDescent="0.25">
      <c r="B5" s="31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27</v>
      </c>
      <c r="H5" s="33" t="s">
        <v>108</v>
      </c>
    </row>
    <row r="6" spans="2:8" x14ac:dyDescent="0.25">
      <c r="B6" s="8" t="s">
        <v>32</v>
      </c>
      <c r="C6" s="45">
        <f>C8+C10+C11</f>
        <v>671029.26</v>
      </c>
      <c r="D6" s="69">
        <f>D8+D10+D12+D25</f>
        <v>790468</v>
      </c>
      <c r="E6" s="69">
        <f t="shared" ref="E6" si="0">E8+E10+E12</f>
        <v>0</v>
      </c>
      <c r="F6" s="69">
        <f>F8+F10+F12</f>
        <v>818725.07000000007</v>
      </c>
      <c r="G6" s="44">
        <f>(F6/C6)*100</f>
        <v>122.0103382675146</v>
      </c>
      <c r="H6" s="44">
        <f>F6/D6*100</f>
        <v>103.5747266176493</v>
      </c>
    </row>
    <row r="7" spans="2:8" x14ac:dyDescent="0.25">
      <c r="B7" s="8" t="s">
        <v>14</v>
      </c>
      <c r="C7" s="44">
        <f>C8</f>
        <v>639669.84</v>
      </c>
      <c r="D7" s="61">
        <f>D8</f>
        <v>743006</v>
      </c>
      <c r="E7" s="61"/>
      <c r="F7" s="61">
        <f>F8</f>
        <v>775969.29</v>
      </c>
      <c r="G7" s="44">
        <f t="shared" ref="G7:G22" si="1">(F7/C7)*100</f>
        <v>121.30778121413385</v>
      </c>
      <c r="H7" s="44">
        <f t="shared" ref="H7:H12" si="2">F7/D7*100</f>
        <v>104.43647695980923</v>
      </c>
    </row>
    <row r="8" spans="2:8" x14ac:dyDescent="0.25">
      <c r="B8" s="17" t="s">
        <v>15</v>
      </c>
      <c r="C8" s="44">
        <v>639669.84</v>
      </c>
      <c r="D8" s="61">
        <v>743006</v>
      </c>
      <c r="E8" s="61"/>
      <c r="F8" s="61">
        <v>775969.29</v>
      </c>
      <c r="G8" s="44">
        <f t="shared" si="1"/>
        <v>121.30778121413385</v>
      </c>
      <c r="H8" s="44">
        <f t="shared" si="2"/>
        <v>104.43647695980923</v>
      </c>
    </row>
    <row r="9" spans="2:8" x14ac:dyDescent="0.25">
      <c r="B9" s="8" t="s">
        <v>95</v>
      </c>
      <c r="C9" s="44">
        <f>C10</f>
        <v>4093.18</v>
      </c>
      <c r="D9" s="61">
        <f>D10</f>
        <v>38580</v>
      </c>
      <c r="E9" s="61"/>
      <c r="F9" s="61">
        <f>F10</f>
        <v>37251.93</v>
      </c>
      <c r="G9" s="44"/>
      <c r="H9" s="44">
        <f t="shared" si="2"/>
        <v>96.55762052877138</v>
      </c>
    </row>
    <row r="10" spans="2:8" x14ac:dyDescent="0.25">
      <c r="B10" s="18" t="s">
        <v>94</v>
      </c>
      <c r="C10" s="44">
        <v>4093.18</v>
      </c>
      <c r="D10" s="61">
        <v>38580</v>
      </c>
      <c r="E10" s="61"/>
      <c r="F10" s="61">
        <v>37251.93</v>
      </c>
      <c r="G10" s="44">
        <f t="shared" si="1"/>
        <v>910.09752808329961</v>
      </c>
      <c r="H10" s="44">
        <f t="shared" si="2"/>
        <v>96.55762052877138</v>
      </c>
    </row>
    <row r="11" spans="2:8" x14ac:dyDescent="0.25">
      <c r="B11" s="8" t="s">
        <v>96</v>
      </c>
      <c r="C11" s="44">
        <f>C12</f>
        <v>27266.240000000002</v>
      </c>
      <c r="D11" s="61">
        <f>D12</f>
        <v>7193</v>
      </c>
      <c r="E11" s="61"/>
      <c r="F11" s="61">
        <f>F12</f>
        <v>5503.85</v>
      </c>
      <c r="G11" s="44"/>
      <c r="H11" s="44">
        <f t="shared" si="2"/>
        <v>76.516752398164883</v>
      </c>
    </row>
    <row r="12" spans="2:8" x14ac:dyDescent="0.25">
      <c r="B12" s="18" t="s">
        <v>149</v>
      </c>
      <c r="C12" s="44">
        <v>27266.240000000002</v>
      </c>
      <c r="D12" s="61">
        <v>7193</v>
      </c>
      <c r="E12" s="61"/>
      <c r="F12" s="61">
        <v>5503.85</v>
      </c>
      <c r="G12" s="44"/>
      <c r="H12" s="44">
        <f t="shared" si="2"/>
        <v>76.516752398164883</v>
      </c>
    </row>
    <row r="14" spans="2:8" ht="15.75" customHeight="1" x14ac:dyDescent="0.25"/>
    <row r="15" spans="2:8" ht="15.75" customHeight="1" x14ac:dyDescent="0.25">
      <c r="B15" s="19"/>
      <c r="C15" s="44"/>
      <c r="D15" s="61"/>
      <c r="E15" s="61"/>
      <c r="F15" s="61"/>
      <c r="G15" s="44"/>
      <c r="H15" s="44"/>
    </row>
    <row r="16" spans="2:8" x14ac:dyDescent="0.25">
      <c r="B16" s="8" t="s">
        <v>33</v>
      </c>
      <c r="C16" s="45">
        <f>C17+C19+C21</f>
        <v>670365.64</v>
      </c>
      <c r="D16" s="69">
        <f>D17+D19+D21</f>
        <v>790468</v>
      </c>
      <c r="E16" s="69">
        <f t="shared" ref="E16" si="3">E17+E19+E21</f>
        <v>0</v>
      </c>
      <c r="F16" s="69">
        <f>F17+F19+F21</f>
        <v>817125.66</v>
      </c>
      <c r="G16" s="44">
        <f t="shared" si="1"/>
        <v>121.8925331554881</v>
      </c>
      <c r="H16" s="44">
        <f>F16/D16*100</f>
        <v>103.37238952114444</v>
      </c>
    </row>
    <row r="17" spans="2:11" x14ac:dyDescent="0.25">
      <c r="B17" s="8" t="s">
        <v>14</v>
      </c>
      <c r="C17" s="45">
        <f>C18</f>
        <v>639669.84</v>
      </c>
      <c r="D17" s="69">
        <f>D18</f>
        <v>743006</v>
      </c>
      <c r="E17" s="61">
        <f t="shared" ref="E17" si="4">E18+E20+E22</f>
        <v>0</v>
      </c>
      <c r="F17" s="61">
        <f>F18</f>
        <v>775969.29</v>
      </c>
      <c r="G17" s="44">
        <f t="shared" si="1"/>
        <v>121.30778121413385</v>
      </c>
      <c r="H17" s="44">
        <f>F17/D17*100</f>
        <v>104.43647695980923</v>
      </c>
    </row>
    <row r="18" spans="2:11" x14ac:dyDescent="0.25">
      <c r="B18" s="17" t="s">
        <v>15</v>
      </c>
      <c r="C18" s="44">
        <v>639669.84</v>
      </c>
      <c r="D18" s="61">
        <v>743006</v>
      </c>
      <c r="E18" s="61"/>
      <c r="F18" s="61">
        <v>775969.29</v>
      </c>
      <c r="G18" s="44">
        <f t="shared" si="1"/>
        <v>121.30778121413385</v>
      </c>
      <c r="H18" s="44">
        <f>F18/D18*100</f>
        <v>104.43647695980923</v>
      </c>
    </row>
    <row r="19" spans="2:11" x14ac:dyDescent="0.25">
      <c r="B19" s="8" t="s">
        <v>95</v>
      </c>
      <c r="C19" s="44">
        <f>C20</f>
        <v>4093.17</v>
      </c>
      <c r="D19" s="61">
        <f>D20</f>
        <v>38580</v>
      </c>
      <c r="E19" s="69">
        <f>E20</f>
        <v>0</v>
      </c>
      <c r="F19" s="61">
        <f>F20</f>
        <v>37251.93</v>
      </c>
      <c r="G19" s="44">
        <f t="shared" si="1"/>
        <v>910.09975153731693</v>
      </c>
      <c r="H19" s="44">
        <f>F19/D19*100</f>
        <v>96.55762052877138</v>
      </c>
    </row>
    <row r="20" spans="2:11" x14ac:dyDescent="0.25">
      <c r="B20" s="18" t="s">
        <v>94</v>
      </c>
      <c r="C20" s="44">
        <v>4093.17</v>
      </c>
      <c r="D20" s="61">
        <v>38580</v>
      </c>
      <c r="E20" s="61"/>
      <c r="F20" s="61">
        <v>37251.93</v>
      </c>
      <c r="G20" s="44">
        <f t="shared" si="1"/>
        <v>910.09975153731693</v>
      </c>
      <c r="H20" s="44">
        <f>F20/D20*100</f>
        <v>96.55762052877138</v>
      </c>
    </row>
    <row r="21" spans="2:11" x14ac:dyDescent="0.25">
      <c r="B21" s="8" t="s">
        <v>96</v>
      </c>
      <c r="C21" s="44">
        <f>C22</f>
        <v>26602.63</v>
      </c>
      <c r="D21" s="61">
        <f>D22</f>
        <v>8882</v>
      </c>
      <c r="E21" s="69">
        <f>E22</f>
        <v>0</v>
      </c>
      <c r="F21" s="61">
        <f>F22</f>
        <v>3904.44</v>
      </c>
      <c r="G21" s="44">
        <f t="shared" si="1"/>
        <v>14.676894728077636</v>
      </c>
      <c r="H21" s="44">
        <f>F21/D21*100</f>
        <v>43.959018239135325</v>
      </c>
    </row>
    <row r="22" spans="2:11" ht="15" customHeight="1" x14ac:dyDescent="0.25">
      <c r="B22" s="18" t="s">
        <v>149</v>
      </c>
      <c r="C22" s="44">
        <v>26602.63</v>
      </c>
      <c r="D22" s="61">
        <v>8882</v>
      </c>
      <c r="E22" s="61"/>
      <c r="F22" s="61">
        <v>3904.44</v>
      </c>
      <c r="G22" s="44">
        <f t="shared" si="1"/>
        <v>14.676894728077636</v>
      </c>
      <c r="H22" s="44">
        <f>F22/D22*100</f>
        <v>43.959018239135325</v>
      </c>
      <c r="I22" s="27"/>
      <c r="J22" s="27"/>
      <c r="K22" s="27"/>
    </row>
    <row r="23" spans="2:11" x14ac:dyDescent="0.25">
      <c r="B23" s="126" t="s">
        <v>151</v>
      </c>
      <c r="C23" s="127"/>
      <c r="D23" s="127"/>
      <c r="E23" s="127"/>
      <c r="F23" s="127"/>
      <c r="G23" s="127"/>
      <c r="H23" s="128"/>
      <c r="I23" s="27"/>
      <c r="J23" s="27"/>
      <c r="K23" s="27"/>
    </row>
    <row r="24" spans="2:11" x14ac:dyDescent="0.25">
      <c r="B24" s="8" t="s">
        <v>148</v>
      </c>
      <c r="C24" s="44">
        <f>C25</f>
        <v>663.61000000000058</v>
      </c>
      <c r="D24" s="61">
        <f>D25</f>
        <v>1689</v>
      </c>
      <c r="E24" s="61"/>
      <c r="F24" s="61"/>
      <c r="G24" s="44">
        <f t="shared" ref="G24" si="5">(F24/C24)*100</f>
        <v>0</v>
      </c>
      <c r="H24" s="44">
        <f t="shared" ref="H24" si="6">F24/D24*100</f>
        <v>0</v>
      </c>
      <c r="I24" s="27"/>
      <c r="J24" s="27"/>
      <c r="K24" s="27"/>
    </row>
    <row r="25" spans="2:11" x14ac:dyDescent="0.25">
      <c r="B25" s="18" t="s">
        <v>150</v>
      </c>
      <c r="C25" s="44">
        <f>C11-C21</f>
        <v>663.61000000000058</v>
      </c>
      <c r="D25" s="61">
        <v>1689</v>
      </c>
      <c r="E25" s="61"/>
      <c r="F25" s="61">
        <f>F11-F22</f>
        <v>1599.4100000000003</v>
      </c>
      <c r="G25" s="44"/>
      <c r="H25" s="44">
        <f t="shared" ref="H25" si="7">F25/D25*100</f>
        <v>94.695677915926595</v>
      </c>
    </row>
  </sheetData>
  <mergeCells count="2">
    <mergeCell ref="B2:H2"/>
    <mergeCell ref="B23:H23"/>
  </mergeCells>
  <pageMargins left="0.7" right="0.7" top="0.75" bottom="0.75" header="0.3" footer="0.3"/>
  <pageSetup paperSize="9" scale="7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5"/>
  <sheetViews>
    <sheetView workbookViewId="0">
      <selection activeCell="B4" sqref="B4:H11"/>
    </sheetView>
  </sheetViews>
  <sheetFormatPr defaultRowHeight="15" x14ac:dyDescent="0.25"/>
  <cols>
    <col min="2" max="2" width="37.7109375" customWidth="1"/>
    <col min="3" max="3" width="17.28515625" customWidth="1"/>
    <col min="4" max="4" width="19.140625" customWidth="1"/>
    <col min="5" max="5" width="25.28515625" hidden="1" customWidth="1"/>
    <col min="6" max="6" width="20" customWidth="1"/>
    <col min="7" max="7" width="11.28515625" customWidth="1"/>
    <col min="8" max="8" width="9.855468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1" t="s">
        <v>31</v>
      </c>
      <c r="C2" s="91"/>
      <c r="D2" s="91"/>
      <c r="E2" s="91"/>
      <c r="F2" s="91"/>
      <c r="G2" s="91"/>
      <c r="H2" s="9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1" t="s">
        <v>7</v>
      </c>
      <c r="C4" s="31" t="s">
        <v>117</v>
      </c>
      <c r="D4" s="31" t="s">
        <v>38</v>
      </c>
      <c r="E4" s="31" t="s">
        <v>35</v>
      </c>
      <c r="F4" s="31" t="s">
        <v>118</v>
      </c>
      <c r="G4" s="31" t="s">
        <v>16</v>
      </c>
      <c r="H4" s="31" t="s">
        <v>36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27</v>
      </c>
      <c r="H5" s="33" t="s">
        <v>108</v>
      </c>
    </row>
    <row r="6" spans="2:8" ht="15.75" customHeight="1" x14ac:dyDescent="0.25">
      <c r="B6" s="8" t="s">
        <v>33</v>
      </c>
      <c r="C6" s="45">
        <f>C11</f>
        <v>670365.64</v>
      </c>
      <c r="D6" s="69">
        <f>D11</f>
        <v>790468</v>
      </c>
      <c r="E6" s="69"/>
      <c r="F6" s="69">
        <f>F10+F11</f>
        <v>817125.66</v>
      </c>
      <c r="G6" s="44">
        <f>(F6/C6)*100</f>
        <v>121.8925331554881</v>
      </c>
      <c r="H6" s="44">
        <f>F6/D6*100</f>
        <v>103.37238952114444</v>
      </c>
    </row>
    <row r="7" spans="2:8" ht="15.75" customHeight="1" x14ac:dyDescent="0.25">
      <c r="B7" s="8" t="s">
        <v>8</v>
      </c>
      <c r="C7" s="44">
        <f>C8</f>
        <v>0</v>
      </c>
      <c r="D7" s="61">
        <f>D8</f>
        <v>0</v>
      </c>
      <c r="E7" s="61"/>
      <c r="F7" s="61"/>
      <c r="G7" s="44"/>
      <c r="H7" s="44"/>
    </row>
    <row r="8" spans="2:8" x14ac:dyDescent="0.25">
      <c r="B8" s="12" t="s">
        <v>9</v>
      </c>
      <c r="C8" s="44">
        <v>0</v>
      </c>
      <c r="D8" s="61"/>
      <c r="E8" s="61"/>
      <c r="F8" s="61">
        <v>0</v>
      </c>
      <c r="G8" s="44"/>
      <c r="H8" s="44"/>
    </row>
    <row r="9" spans="2:8" x14ac:dyDescent="0.25">
      <c r="B9" s="8" t="s">
        <v>100</v>
      </c>
      <c r="C9" s="44">
        <f>C10</f>
        <v>0</v>
      </c>
      <c r="D9" s="61">
        <f>D10</f>
        <v>0</v>
      </c>
      <c r="E9" s="61"/>
      <c r="F9" s="61"/>
      <c r="G9" s="44"/>
      <c r="H9" s="44"/>
    </row>
    <row r="10" spans="2:8" ht="38.25" x14ac:dyDescent="0.25">
      <c r="B10" s="19" t="s">
        <v>101</v>
      </c>
      <c r="C10" s="44">
        <v>0</v>
      </c>
      <c r="D10" s="61">
        <v>0</v>
      </c>
      <c r="E10" s="61"/>
      <c r="F10" s="61"/>
      <c r="G10" s="44"/>
      <c r="H10" s="44"/>
    </row>
    <row r="11" spans="2:8" ht="25.5" x14ac:dyDescent="0.25">
      <c r="B11" s="19" t="s">
        <v>102</v>
      </c>
      <c r="C11" s="44">
        <v>670365.64</v>
      </c>
      <c r="D11" s="61">
        <v>790468</v>
      </c>
      <c r="E11" s="61"/>
      <c r="F11" s="61">
        <v>817125.66</v>
      </c>
      <c r="G11" s="44">
        <f t="shared" ref="G11" si="0">(F11/C11)*100</f>
        <v>121.8925331554881</v>
      </c>
      <c r="H11" s="44">
        <f t="shared" ref="H11" si="1">F11/D11*100</f>
        <v>103.37238952114444</v>
      </c>
    </row>
    <row r="13" spans="2:8" x14ac:dyDescent="0.25">
      <c r="B13" s="27"/>
      <c r="C13" s="27"/>
      <c r="D13" s="27"/>
      <c r="E13" s="27"/>
      <c r="F13" s="27"/>
      <c r="G13" s="27"/>
      <c r="H13" s="27"/>
    </row>
    <row r="14" spans="2:8" x14ac:dyDescent="0.25">
      <c r="B14" s="27"/>
      <c r="C14" s="27"/>
      <c r="D14" s="27"/>
      <c r="E14" s="27"/>
      <c r="F14" s="27"/>
      <c r="G14" s="27"/>
      <c r="H14" s="27"/>
    </row>
    <row r="15" spans="2:8" x14ac:dyDescent="0.25">
      <c r="B15" s="27"/>
      <c r="C15" s="27"/>
      <c r="D15" s="27"/>
      <c r="E15" s="27"/>
      <c r="F15" s="27"/>
      <c r="G15" s="27"/>
      <c r="H15" s="2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6"/>
  <sheetViews>
    <sheetView topLeftCell="A8" workbookViewId="0">
      <selection activeCell="E15" sqref="E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1" customWidth="1"/>
    <col min="5" max="5" width="36.5703125" customWidth="1"/>
    <col min="6" max="6" width="17.5703125" customWidth="1"/>
    <col min="7" max="7" width="24.28515625" hidden="1" customWidth="1"/>
    <col min="8" max="8" width="16.5703125" customWidth="1"/>
    <col min="9" max="9" width="10.7109375" customWidth="1"/>
    <col min="10" max="10" width="24.28515625" customWidth="1"/>
    <col min="11" max="11" width="10.140625" bestFit="1" customWidth="1"/>
  </cols>
  <sheetData>
    <row r="1" spans="2:11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1" ht="18" customHeight="1" x14ac:dyDescent="0.25">
      <c r="B2" s="91" t="s">
        <v>10</v>
      </c>
      <c r="C2" s="91"/>
      <c r="D2" s="91"/>
      <c r="E2" s="91"/>
      <c r="F2" s="91"/>
      <c r="G2" s="91"/>
      <c r="H2" s="91"/>
      <c r="I2" s="91"/>
      <c r="J2" s="21"/>
    </row>
    <row r="3" spans="2:11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1" ht="15.75" x14ac:dyDescent="0.25">
      <c r="B4" s="115" t="s">
        <v>42</v>
      </c>
      <c r="C4" s="115"/>
      <c r="D4" s="115"/>
      <c r="E4" s="115"/>
      <c r="F4" s="115"/>
      <c r="G4" s="115"/>
      <c r="H4" s="115"/>
      <c r="I4" s="115"/>
    </row>
    <row r="5" spans="2:11" ht="18" x14ac:dyDescent="0.25">
      <c r="B5" s="3"/>
      <c r="C5" s="3"/>
      <c r="D5" s="3"/>
      <c r="E5" s="3"/>
      <c r="F5" s="3"/>
      <c r="G5" s="3"/>
      <c r="H5" s="3"/>
      <c r="I5" s="4"/>
    </row>
    <row r="6" spans="2:11" ht="25.5" x14ac:dyDescent="0.25">
      <c r="B6" s="106" t="s">
        <v>7</v>
      </c>
      <c r="C6" s="107"/>
      <c r="D6" s="107"/>
      <c r="E6" s="108"/>
      <c r="F6" s="31" t="s">
        <v>38</v>
      </c>
      <c r="G6" s="31" t="s">
        <v>35</v>
      </c>
      <c r="H6" s="31" t="s">
        <v>118</v>
      </c>
      <c r="I6" s="31" t="s">
        <v>36</v>
      </c>
    </row>
    <row r="7" spans="2:11" s="34" customFormat="1" ht="11.25" x14ac:dyDescent="0.2">
      <c r="B7" s="103">
        <v>1</v>
      </c>
      <c r="C7" s="104"/>
      <c r="D7" s="104"/>
      <c r="E7" s="105"/>
      <c r="F7" s="33">
        <v>2</v>
      </c>
      <c r="G7" s="33">
        <v>3</v>
      </c>
      <c r="H7" s="33">
        <v>4</v>
      </c>
      <c r="I7" s="33" t="s">
        <v>107</v>
      </c>
    </row>
    <row r="8" spans="2:11" ht="27.75" customHeight="1" x14ac:dyDescent="0.25">
      <c r="B8" s="112" t="s">
        <v>104</v>
      </c>
      <c r="C8" s="113"/>
      <c r="D8" s="114"/>
      <c r="E8" s="51" t="s">
        <v>128</v>
      </c>
      <c r="F8" s="61">
        <f>F12+F56+F65+F78+F85+F92</f>
        <v>790468</v>
      </c>
      <c r="G8" s="61">
        <f>G12+G56+G65+G78+G85+G92</f>
        <v>0</v>
      </c>
      <c r="H8" s="61">
        <f>H12+H56+H65+H78+H85+H92</f>
        <v>817125.66</v>
      </c>
      <c r="I8" s="44"/>
    </row>
    <row r="9" spans="2:11" ht="30" customHeight="1" x14ac:dyDescent="0.25">
      <c r="B9" s="112" t="s">
        <v>110</v>
      </c>
      <c r="C9" s="113"/>
      <c r="D9" s="114"/>
      <c r="E9" s="53" t="s">
        <v>109</v>
      </c>
      <c r="F9" s="61"/>
      <c r="G9" s="61"/>
      <c r="H9" s="61"/>
      <c r="I9" s="44"/>
    </row>
    <row r="10" spans="2:11" ht="30" customHeight="1" x14ac:dyDescent="0.25">
      <c r="B10" s="112" t="s">
        <v>131</v>
      </c>
      <c r="C10" s="113"/>
      <c r="D10" s="114"/>
      <c r="E10" s="51" t="s">
        <v>103</v>
      </c>
      <c r="F10" s="61">
        <f>F12+F56</f>
        <v>744333</v>
      </c>
      <c r="G10" s="61">
        <f>G12+G56+G65</f>
        <v>0</v>
      </c>
      <c r="H10" s="61">
        <f>H12+H56</f>
        <v>775969.29</v>
      </c>
      <c r="I10" s="44">
        <f>(H10/F10)*100</f>
        <v>104.25028716985543</v>
      </c>
      <c r="K10" s="59"/>
    </row>
    <row r="11" spans="2:11" ht="24" customHeight="1" x14ac:dyDescent="0.25">
      <c r="B11" s="119" t="s">
        <v>111</v>
      </c>
      <c r="C11" s="120"/>
      <c r="D11" s="121"/>
      <c r="E11" s="54" t="s">
        <v>97</v>
      </c>
      <c r="F11" s="61">
        <f>F12</f>
        <v>743006</v>
      </c>
      <c r="G11" s="61"/>
      <c r="H11" s="61">
        <f>H13+H21+H47+H50</f>
        <v>775969.29</v>
      </c>
      <c r="I11" s="44">
        <f t="shared" ref="I11:I77" si="0">(H11/F11)*100</f>
        <v>104.43647695980923</v>
      </c>
    </row>
    <row r="12" spans="2:11" ht="30" customHeight="1" x14ac:dyDescent="0.25">
      <c r="B12" s="112">
        <v>3</v>
      </c>
      <c r="C12" s="113"/>
      <c r="D12" s="114"/>
      <c r="E12" s="49" t="s">
        <v>147</v>
      </c>
      <c r="F12" s="69">
        <f>F13+F21+F47+F50</f>
        <v>743006</v>
      </c>
      <c r="G12" s="69">
        <f t="shared" ref="G12" si="1">G13+G21+G22+G23</f>
        <v>0</v>
      </c>
      <c r="H12" s="69">
        <f>H13+H21+H47+H50</f>
        <v>775969.29</v>
      </c>
      <c r="I12" s="44">
        <f t="shared" si="0"/>
        <v>104.43647695980923</v>
      </c>
    </row>
    <row r="13" spans="2:11" ht="30" customHeight="1" x14ac:dyDescent="0.25">
      <c r="B13" s="119">
        <v>31</v>
      </c>
      <c r="C13" s="120"/>
      <c r="D13" s="121"/>
      <c r="E13" s="46" t="s">
        <v>5</v>
      </c>
      <c r="F13" s="70">
        <f>F14+F18+F19</f>
        <v>557483</v>
      </c>
      <c r="G13" s="69"/>
      <c r="H13" s="70">
        <f>H14+H18+H19</f>
        <v>592102.9</v>
      </c>
      <c r="I13" s="44">
        <f t="shared" si="0"/>
        <v>106.21003689798614</v>
      </c>
    </row>
    <row r="14" spans="2:11" ht="30" customHeight="1" x14ac:dyDescent="0.25">
      <c r="B14" s="10"/>
      <c r="C14" s="10">
        <v>311</v>
      </c>
      <c r="D14" s="10"/>
      <c r="E14" s="10" t="s">
        <v>23</v>
      </c>
      <c r="F14" s="61">
        <f t="shared" ref="F14" si="2">F15+F16+F17</f>
        <v>462360</v>
      </c>
      <c r="G14" s="61"/>
      <c r="H14" s="74">
        <f>H15+H16+H17</f>
        <v>485241.48</v>
      </c>
      <c r="I14" s="44">
        <f t="shared" si="0"/>
        <v>104.94884505580066</v>
      </c>
    </row>
    <row r="15" spans="2:11" ht="30" customHeight="1" x14ac:dyDescent="0.25">
      <c r="B15" s="9"/>
      <c r="C15" s="9"/>
      <c r="D15" s="9">
        <v>3111</v>
      </c>
      <c r="E15" s="9" t="s">
        <v>24</v>
      </c>
      <c r="F15" s="61">
        <v>367609</v>
      </c>
      <c r="G15" s="61"/>
      <c r="H15" s="61">
        <v>387996.07</v>
      </c>
      <c r="I15" s="44">
        <f t="shared" si="0"/>
        <v>105.54585714713187</v>
      </c>
    </row>
    <row r="16" spans="2:11" ht="30" customHeight="1" x14ac:dyDescent="0.25">
      <c r="B16" s="9"/>
      <c r="C16" s="9"/>
      <c r="D16" s="9">
        <v>3113</v>
      </c>
      <c r="E16" s="9" t="s">
        <v>56</v>
      </c>
      <c r="F16" s="61">
        <v>2654</v>
      </c>
      <c r="G16" s="61"/>
      <c r="H16" s="61">
        <v>2094.35</v>
      </c>
      <c r="I16" s="44">
        <f t="shared" si="0"/>
        <v>78.912961567445365</v>
      </c>
    </row>
    <row r="17" spans="2:9" ht="30" customHeight="1" x14ac:dyDescent="0.25">
      <c r="B17" s="9"/>
      <c r="C17" s="9"/>
      <c r="D17" s="9">
        <v>3114</v>
      </c>
      <c r="E17" s="9" t="s">
        <v>57</v>
      </c>
      <c r="F17" s="61">
        <v>92097</v>
      </c>
      <c r="G17" s="61"/>
      <c r="H17" s="61">
        <v>95151.06</v>
      </c>
      <c r="I17" s="44">
        <f t="shared" si="0"/>
        <v>103.31613407602853</v>
      </c>
    </row>
    <row r="18" spans="2:9" ht="30" customHeight="1" x14ac:dyDescent="0.25">
      <c r="B18" s="10"/>
      <c r="C18" s="10">
        <v>312</v>
      </c>
      <c r="D18" s="10"/>
      <c r="E18" s="10" t="s">
        <v>58</v>
      </c>
      <c r="F18" s="61">
        <v>20417</v>
      </c>
      <c r="G18" s="61"/>
      <c r="H18" s="74">
        <v>26796.53</v>
      </c>
      <c r="I18" s="44">
        <f t="shared" si="0"/>
        <v>131.24616740951168</v>
      </c>
    </row>
    <row r="19" spans="2:9" ht="30" customHeight="1" x14ac:dyDescent="0.25">
      <c r="B19" s="10"/>
      <c r="C19" s="10">
        <v>313</v>
      </c>
      <c r="D19" s="10"/>
      <c r="E19" s="10" t="s">
        <v>59</v>
      </c>
      <c r="F19" s="61">
        <f>F20</f>
        <v>74706</v>
      </c>
      <c r="G19" s="61"/>
      <c r="H19" s="74">
        <f t="shared" ref="H19" si="3">H20</f>
        <v>80064.89</v>
      </c>
      <c r="I19" s="44">
        <f t="shared" si="0"/>
        <v>107.17330602628972</v>
      </c>
    </row>
    <row r="20" spans="2:9" ht="30" customHeight="1" x14ac:dyDescent="0.25">
      <c r="B20" s="9"/>
      <c r="C20" s="9"/>
      <c r="D20" s="10">
        <v>3132</v>
      </c>
      <c r="E20" s="10"/>
      <c r="F20" s="74">
        <v>74706</v>
      </c>
      <c r="G20" s="74"/>
      <c r="H20" s="74">
        <v>80064.89</v>
      </c>
      <c r="I20" s="44">
        <f t="shared" si="0"/>
        <v>107.17330602628972</v>
      </c>
    </row>
    <row r="21" spans="2:9" ht="30" customHeight="1" x14ac:dyDescent="0.25">
      <c r="B21" s="119">
        <v>32</v>
      </c>
      <c r="C21" s="120"/>
      <c r="D21" s="121"/>
      <c r="E21" s="46" t="s">
        <v>12</v>
      </c>
      <c r="F21" s="70">
        <f>F22+F26+F33+F42</f>
        <v>171401</v>
      </c>
      <c r="G21" s="70"/>
      <c r="H21" s="70">
        <f>H22+H26+H33+H42</f>
        <v>170379.11</v>
      </c>
      <c r="I21" s="44">
        <f t="shared" si="0"/>
        <v>99.403801611425834</v>
      </c>
    </row>
    <row r="22" spans="2:9" ht="30" customHeight="1" x14ac:dyDescent="0.25">
      <c r="B22" s="10"/>
      <c r="C22" s="10">
        <v>321</v>
      </c>
      <c r="D22" s="10"/>
      <c r="E22" s="10" t="s">
        <v>25</v>
      </c>
      <c r="F22" s="61">
        <f>F23+F24+F25</f>
        <v>17248</v>
      </c>
      <c r="G22" s="61"/>
      <c r="H22" s="74">
        <f>H23+H24+H25</f>
        <v>23789.260000000002</v>
      </c>
      <c r="I22" s="44">
        <f t="shared" si="0"/>
        <v>137.92474489795921</v>
      </c>
    </row>
    <row r="23" spans="2:9" ht="30" customHeight="1" x14ac:dyDescent="0.25">
      <c r="B23" s="9"/>
      <c r="C23" s="9"/>
      <c r="D23" s="9">
        <v>3211</v>
      </c>
      <c r="E23" s="20" t="s">
        <v>26</v>
      </c>
      <c r="F23" s="61">
        <v>5928</v>
      </c>
      <c r="G23" s="61"/>
      <c r="H23" s="61">
        <v>5148.88</v>
      </c>
      <c r="I23" s="44">
        <f t="shared" si="0"/>
        <v>86.85695006747639</v>
      </c>
    </row>
    <row r="24" spans="2:9" ht="30" customHeight="1" x14ac:dyDescent="0.25">
      <c r="B24" s="9"/>
      <c r="C24" s="9"/>
      <c r="D24" s="9">
        <v>3212</v>
      </c>
      <c r="E24" s="20" t="s">
        <v>60</v>
      </c>
      <c r="F24" s="61">
        <v>10404</v>
      </c>
      <c r="G24" s="61"/>
      <c r="H24" s="61">
        <v>16453.13</v>
      </c>
      <c r="I24" s="44">
        <f t="shared" si="0"/>
        <v>158.14234909650136</v>
      </c>
    </row>
    <row r="25" spans="2:9" ht="30" customHeight="1" x14ac:dyDescent="0.25">
      <c r="B25" s="9"/>
      <c r="C25" s="9"/>
      <c r="D25" s="9">
        <v>3213</v>
      </c>
      <c r="E25" s="20" t="s">
        <v>61</v>
      </c>
      <c r="F25" s="61">
        <v>916</v>
      </c>
      <c r="G25" s="61"/>
      <c r="H25" s="61">
        <v>2187.25</v>
      </c>
      <c r="I25" s="44">
        <f t="shared" si="0"/>
        <v>238.78275109170306</v>
      </c>
    </row>
    <row r="26" spans="2:9" ht="30" customHeight="1" x14ac:dyDescent="0.25">
      <c r="B26" s="10"/>
      <c r="C26" s="10">
        <v>322</v>
      </c>
      <c r="D26" s="10"/>
      <c r="E26" s="10" t="s">
        <v>62</v>
      </c>
      <c r="F26" s="61">
        <f>F27+F28+F29+F30+F31+F32</f>
        <v>91116</v>
      </c>
      <c r="G26" s="61"/>
      <c r="H26" s="74">
        <f>H27+H28+H29+H30+H31+H32</f>
        <v>88192.809999999983</v>
      </c>
      <c r="I26" s="44">
        <f t="shared" si="0"/>
        <v>96.791792879406458</v>
      </c>
    </row>
    <row r="27" spans="2:9" ht="30" customHeight="1" x14ac:dyDescent="0.25">
      <c r="B27" s="9"/>
      <c r="C27" s="9"/>
      <c r="D27" s="9">
        <v>3221</v>
      </c>
      <c r="E27" s="20" t="s">
        <v>63</v>
      </c>
      <c r="F27" s="61">
        <v>7963</v>
      </c>
      <c r="G27" s="61"/>
      <c r="H27" s="61">
        <v>9479.57</v>
      </c>
      <c r="I27" s="44">
        <f t="shared" si="0"/>
        <v>119.04520909205074</v>
      </c>
    </row>
    <row r="28" spans="2:9" ht="30" customHeight="1" x14ac:dyDescent="0.25">
      <c r="B28" s="9"/>
      <c r="C28" s="9"/>
      <c r="D28" s="9">
        <v>3222</v>
      </c>
      <c r="E28" s="20" t="s">
        <v>64</v>
      </c>
      <c r="F28" s="61">
        <v>46453</v>
      </c>
      <c r="G28" s="61"/>
      <c r="H28" s="61">
        <v>47386.39</v>
      </c>
      <c r="I28" s="44">
        <f t="shared" si="0"/>
        <v>102.00932124943492</v>
      </c>
    </row>
    <row r="29" spans="2:9" ht="15" customHeight="1" x14ac:dyDescent="0.25">
      <c r="B29" s="9"/>
      <c r="C29" s="9"/>
      <c r="D29" s="9">
        <v>3223</v>
      </c>
      <c r="E29" s="20" t="s">
        <v>65</v>
      </c>
      <c r="F29" s="61">
        <v>28653</v>
      </c>
      <c r="G29" s="61"/>
      <c r="H29" s="61">
        <v>24780.22</v>
      </c>
      <c r="I29" s="44">
        <f t="shared" si="0"/>
        <v>86.483858583743412</v>
      </c>
    </row>
    <row r="30" spans="2:9" ht="25.5" customHeight="1" x14ac:dyDescent="0.25">
      <c r="B30" s="9"/>
      <c r="C30" s="9"/>
      <c r="D30" s="9">
        <v>3224</v>
      </c>
      <c r="E30" s="20" t="s">
        <v>66</v>
      </c>
      <c r="F30" s="61">
        <v>3004</v>
      </c>
      <c r="G30" s="61"/>
      <c r="H30" s="61">
        <v>563.29</v>
      </c>
      <c r="I30" s="44">
        <f t="shared" si="0"/>
        <v>18.751331557922768</v>
      </c>
    </row>
    <row r="31" spans="2:9" ht="15" customHeight="1" x14ac:dyDescent="0.25">
      <c r="B31" s="9"/>
      <c r="C31" s="9"/>
      <c r="D31" s="9">
        <v>3225</v>
      </c>
      <c r="E31" s="20" t="s">
        <v>67</v>
      </c>
      <c r="F31" s="61">
        <v>3318</v>
      </c>
      <c r="G31" s="61"/>
      <c r="H31" s="61">
        <v>4462.17</v>
      </c>
      <c r="I31" s="44">
        <f t="shared" si="0"/>
        <v>134.48372513562387</v>
      </c>
    </row>
    <row r="32" spans="2:9" ht="25.5" x14ac:dyDescent="0.25">
      <c r="B32" s="9"/>
      <c r="C32" s="9"/>
      <c r="D32" s="9">
        <v>3227</v>
      </c>
      <c r="E32" s="20" t="s">
        <v>93</v>
      </c>
      <c r="F32" s="61">
        <v>1725</v>
      </c>
      <c r="G32" s="61"/>
      <c r="H32" s="61">
        <v>1521.17</v>
      </c>
      <c r="I32" s="44">
        <f t="shared" si="0"/>
        <v>88.18376811594203</v>
      </c>
    </row>
    <row r="33" spans="2:9" ht="15" customHeight="1" x14ac:dyDescent="0.25">
      <c r="B33" s="10"/>
      <c r="C33" s="10">
        <v>323</v>
      </c>
      <c r="D33" s="10"/>
      <c r="E33" s="10" t="s">
        <v>68</v>
      </c>
      <c r="F33" s="61">
        <f>SUM(F34:F41)</f>
        <v>57158</v>
      </c>
      <c r="G33" s="61"/>
      <c r="H33" s="74">
        <f>H34+H35+H36+H37+H38+H39+H40+H41</f>
        <v>54274.97</v>
      </c>
      <c r="I33" s="44">
        <f t="shared" si="0"/>
        <v>94.956034150950003</v>
      </c>
    </row>
    <row r="34" spans="2:9" ht="15" customHeight="1" x14ac:dyDescent="0.25">
      <c r="B34" s="9"/>
      <c r="C34" s="9"/>
      <c r="D34" s="9">
        <v>3231</v>
      </c>
      <c r="E34" s="20" t="s">
        <v>69</v>
      </c>
      <c r="F34" s="61">
        <v>7671</v>
      </c>
      <c r="G34" s="61"/>
      <c r="H34" s="61">
        <v>8366.11</v>
      </c>
      <c r="I34" s="44">
        <f t="shared" si="0"/>
        <v>109.06153043931693</v>
      </c>
    </row>
    <row r="35" spans="2:9" ht="15" customHeight="1" x14ac:dyDescent="0.25">
      <c r="B35" s="9"/>
      <c r="C35" s="9"/>
      <c r="D35" s="9">
        <v>3232</v>
      </c>
      <c r="E35" s="20" t="s">
        <v>70</v>
      </c>
      <c r="F35" s="61">
        <v>26108</v>
      </c>
      <c r="G35" s="61"/>
      <c r="H35" s="61">
        <v>21905.62</v>
      </c>
      <c r="I35" s="44">
        <f t="shared" si="0"/>
        <v>83.903860885552319</v>
      </c>
    </row>
    <row r="36" spans="2:9" ht="15" customHeight="1" x14ac:dyDescent="0.25">
      <c r="B36" s="9"/>
      <c r="C36" s="9"/>
      <c r="D36" s="9">
        <v>3233</v>
      </c>
      <c r="E36" s="20" t="s">
        <v>71</v>
      </c>
      <c r="F36" s="61">
        <v>1195</v>
      </c>
      <c r="G36" s="61"/>
      <c r="H36" s="61">
        <v>2676.16</v>
      </c>
      <c r="I36" s="44">
        <f t="shared" si="0"/>
        <v>223.94644351464433</v>
      </c>
    </row>
    <row r="37" spans="2:9" ht="15" customHeight="1" x14ac:dyDescent="0.25">
      <c r="B37" s="9"/>
      <c r="C37" s="9"/>
      <c r="D37" s="9">
        <v>3234</v>
      </c>
      <c r="E37" s="20" t="s">
        <v>72</v>
      </c>
      <c r="F37" s="61">
        <v>8049</v>
      </c>
      <c r="G37" s="61"/>
      <c r="H37" s="61">
        <v>5735.05</v>
      </c>
      <c r="I37" s="44">
        <f t="shared" si="0"/>
        <v>71.251708286743693</v>
      </c>
    </row>
    <row r="38" spans="2:9" ht="15" customHeight="1" x14ac:dyDescent="0.25">
      <c r="B38" s="9"/>
      <c r="C38" s="9"/>
      <c r="D38" s="9">
        <v>3236</v>
      </c>
      <c r="E38" s="20" t="s">
        <v>73</v>
      </c>
      <c r="F38" s="61">
        <v>7963</v>
      </c>
      <c r="G38" s="61"/>
      <c r="H38" s="61">
        <v>4173.03</v>
      </c>
      <c r="I38" s="44">
        <f t="shared" si="0"/>
        <v>52.405249277910336</v>
      </c>
    </row>
    <row r="39" spans="2:9" ht="15" customHeight="1" x14ac:dyDescent="0.25">
      <c r="B39" s="9"/>
      <c r="C39" s="9"/>
      <c r="D39" s="9">
        <v>3237</v>
      </c>
      <c r="E39" s="20" t="s">
        <v>74</v>
      </c>
      <c r="F39" s="61">
        <v>5641</v>
      </c>
      <c r="G39" s="61"/>
      <c r="H39" s="61">
        <v>10369.77</v>
      </c>
      <c r="I39" s="44">
        <f t="shared" si="0"/>
        <v>183.82857649352954</v>
      </c>
    </row>
    <row r="40" spans="2:9" ht="15" customHeight="1" x14ac:dyDescent="0.25">
      <c r="B40" s="9"/>
      <c r="C40" s="9"/>
      <c r="D40" s="9">
        <v>3238</v>
      </c>
      <c r="E40" s="20" t="s">
        <v>123</v>
      </c>
      <c r="F40" s="61">
        <v>0</v>
      </c>
      <c r="G40" s="61"/>
      <c r="H40" s="61">
        <v>229.59</v>
      </c>
      <c r="I40" s="44" t="e">
        <f t="shared" si="0"/>
        <v>#DIV/0!</v>
      </c>
    </row>
    <row r="41" spans="2:9" ht="15" customHeight="1" x14ac:dyDescent="0.25">
      <c r="B41" s="9"/>
      <c r="C41" s="9"/>
      <c r="D41" s="9">
        <v>3239</v>
      </c>
      <c r="E41" s="20" t="s">
        <v>75</v>
      </c>
      <c r="F41" s="61">
        <v>531</v>
      </c>
      <c r="G41" s="61"/>
      <c r="H41" s="61">
        <v>819.64</v>
      </c>
      <c r="I41" s="44">
        <f t="shared" si="0"/>
        <v>154.35781544256119</v>
      </c>
    </row>
    <row r="42" spans="2:9" ht="15" customHeight="1" x14ac:dyDescent="0.25">
      <c r="B42" s="10"/>
      <c r="C42" s="10">
        <v>329</v>
      </c>
      <c r="D42" s="10"/>
      <c r="E42" s="10" t="s">
        <v>76</v>
      </c>
      <c r="F42" s="61">
        <f>SUM(F43:F46)</f>
        <v>5879</v>
      </c>
      <c r="G42" s="61"/>
      <c r="H42" s="74">
        <f>H43+H44+H45+H46</f>
        <v>4122.07</v>
      </c>
      <c r="I42" s="44">
        <f t="shared" si="0"/>
        <v>70.115155638714072</v>
      </c>
    </row>
    <row r="43" spans="2:9" ht="25.5" x14ac:dyDescent="0.25">
      <c r="B43" s="9"/>
      <c r="C43" s="9"/>
      <c r="D43" s="9">
        <v>3291</v>
      </c>
      <c r="E43" s="20" t="s">
        <v>77</v>
      </c>
      <c r="F43" s="61">
        <v>1327</v>
      </c>
      <c r="G43" s="61"/>
      <c r="H43" s="61">
        <v>1115.3499999999999</v>
      </c>
      <c r="I43" s="44">
        <f t="shared" si="0"/>
        <v>84.05048982667671</v>
      </c>
    </row>
    <row r="44" spans="2:9" x14ac:dyDescent="0.25">
      <c r="B44" s="9"/>
      <c r="C44" s="9"/>
      <c r="D44" s="9">
        <v>3292</v>
      </c>
      <c r="E44" s="20" t="s">
        <v>78</v>
      </c>
      <c r="F44" s="61">
        <v>730</v>
      </c>
      <c r="G44" s="61"/>
      <c r="H44" s="61">
        <v>761.53</v>
      </c>
      <c r="I44" s="44">
        <f t="shared" si="0"/>
        <v>104.31917808219178</v>
      </c>
    </row>
    <row r="45" spans="2:9" x14ac:dyDescent="0.25">
      <c r="B45" s="9"/>
      <c r="C45" s="9"/>
      <c r="D45" s="9">
        <v>3295</v>
      </c>
      <c r="E45" s="20" t="s">
        <v>79</v>
      </c>
      <c r="F45" s="61">
        <v>1493</v>
      </c>
      <c r="G45" s="61"/>
      <c r="H45" s="61">
        <v>1244.43</v>
      </c>
      <c r="I45" s="44">
        <f t="shared" si="0"/>
        <v>83.350971198928335</v>
      </c>
    </row>
    <row r="46" spans="2:9" x14ac:dyDescent="0.25">
      <c r="B46" s="9"/>
      <c r="C46" s="9"/>
      <c r="D46" s="9">
        <v>3299</v>
      </c>
      <c r="E46" s="20" t="s">
        <v>76</v>
      </c>
      <c r="F46" s="61">
        <v>2329</v>
      </c>
      <c r="G46" s="61"/>
      <c r="H46" s="61">
        <v>1000.76</v>
      </c>
      <c r="I46" s="44">
        <f t="shared" si="0"/>
        <v>42.969514813224556</v>
      </c>
    </row>
    <row r="47" spans="2:9" x14ac:dyDescent="0.25">
      <c r="B47" s="119">
        <v>34</v>
      </c>
      <c r="C47" s="120"/>
      <c r="D47" s="121"/>
      <c r="E47" s="50" t="s">
        <v>80</v>
      </c>
      <c r="F47" s="70">
        <f>F48</f>
        <v>1327</v>
      </c>
      <c r="G47" s="70"/>
      <c r="H47" s="70">
        <f>H48</f>
        <v>714.47</v>
      </c>
      <c r="I47" s="44">
        <f t="shared" si="0"/>
        <v>53.840994724943478</v>
      </c>
    </row>
    <row r="48" spans="2:9" x14ac:dyDescent="0.25">
      <c r="B48" s="10"/>
      <c r="C48" s="10">
        <v>343</v>
      </c>
      <c r="D48" s="10"/>
      <c r="E48" s="10" t="s">
        <v>81</v>
      </c>
      <c r="F48" s="61">
        <f>F49</f>
        <v>1327</v>
      </c>
      <c r="G48" s="61"/>
      <c r="H48" s="74">
        <f t="shared" ref="H48" si="4">H49</f>
        <v>714.47</v>
      </c>
      <c r="I48" s="44">
        <f t="shared" si="0"/>
        <v>53.840994724943478</v>
      </c>
    </row>
    <row r="49" spans="2:9" ht="25.5" x14ac:dyDescent="0.25">
      <c r="B49" s="47"/>
      <c r="C49" s="9"/>
      <c r="D49" s="9">
        <v>3431</v>
      </c>
      <c r="E49" s="20" t="s">
        <v>82</v>
      </c>
      <c r="F49" s="61">
        <v>1327</v>
      </c>
      <c r="G49" s="61"/>
      <c r="H49" s="61">
        <v>714.47</v>
      </c>
      <c r="I49" s="44">
        <f t="shared" si="0"/>
        <v>53.840994724943478</v>
      </c>
    </row>
    <row r="50" spans="2:9" ht="25.5" x14ac:dyDescent="0.25">
      <c r="B50" s="119">
        <v>37</v>
      </c>
      <c r="C50" s="120"/>
      <c r="D50" s="121"/>
      <c r="E50" s="46" t="s">
        <v>86</v>
      </c>
      <c r="F50" s="70">
        <f>F51</f>
        <v>12795</v>
      </c>
      <c r="G50" s="69"/>
      <c r="H50" s="70">
        <f>H51</f>
        <v>12772.81</v>
      </c>
      <c r="I50" s="44">
        <f t="shared" si="0"/>
        <v>99.826572880031264</v>
      </c>
    </row>
    <row r="51" spans="2:9" ht="25.5" x14ac:dyDescent="0.25">
      <c r="B51" s="10"/>
      <c r="C51" s="10">
        <v>372</v>
      </c>
      <c r="D51" s="10"/>
      <c r="E51" s="12" t="s">
        <v>87</v>
      </c>
      <c r="F51" s="61">
        <f>F52+F53</f>
        <v>12795</v>
      </c>
      <c r="G51" s="61"/>
      <c r="H51" s="74">
        <f>H52+H53</f>
        <v>12772.81</v>
      </c>
      <c r="I51" s="44">
        <f t="shared" si="0"/>
        <v>99.826572880031264</v>
      </c>
    </row>
    <row r="52" spans="2:9" ht="25.5" x14ac:dyDescent="0.25">
      <c r="B52" s="47"/>
      <c r="C52" s="9"/>
      <c r="D52" s="9">
        <v>3721</v>
      </c>
      <c r="E52" s="20" t="s">
        <v>88</v>
      </c>
      <c r="F52" s="61">
        <v>9155</v>
      </c>
      <c r="G52" s="61"/>
      <c r="H52" s="61">
        <v>9122.2099999999991</v>
      </c>
      <c r="I52" s="44">
        <f t="shared" si="0"/>
        <v>99.641835062807203</v>
      </c>
    </row>
    <row r="53" spans="2:9" ht="25.5" x14ac:dyDescent="0.25">
      <c r="B53" s="47"/>
      <c r="C53" s="9"/>
      <c r="D53" s="9">
        <v>3722</v>
      </c>
      <c r="E53" s="20" t="s">
        <v>89</v>
      </c>
      <c r="F53" s="61">
        <v>3640</v>
      </c>
      <c r="G53" s="61"/>
      <c r="H53" s="61">
        <v>3650.6</v>
      </c>
      <c r="I53" s="44">
        <f t="shared" si="0"/>
        <v>100.29120879120879</v>
      </c>
    </row>
    <row r="54" spans="2:9" ht="24.75" customHeight="1" x14ac:dyDescent="0.25">
      <c r="B54" s="116" t="s">
        <v>104</v>
      </c>
      <c r="C54" s="117"/>
      <c r="D54" s="118"/>
      <c r="E54" s="51" t="s">
        <v>128</v>
      </c>
      <c r="F54" s="61"/>
      <c r="G54" s="61"/>
      <c r="H54" s="61"/>
      <c r="I54" s="44"/>
    </row>
    <row r="55" spans="2:9" ht="24" customHeight="1" x14ac:dyDescent="0.25">
      <c r="B55" s="116" t="s">
        <v>110</v>
      </c>
      <c r="C55" s="117"/>
      <c r="D55" s="118"/>
      <c r="E55" s="51" t="s">
        <v>109</v>
      </c>
      <c r="F55" s="61"/>
      <c r="G55" s="61"/>
      <c r="H55" s="61"/>
      <c r="I55" s="44"/>
    </row>
    <row r="56" spans="2:9" ht="25.5" x14ac:dyDescent="0.25">
      <c r="B56" s="119" t="s">
        <v>106</v>
      </c>
      <c r="C56" s="120"/>
      <c r="D56" s="121"/>
      <c r="E56" s="54" t="s">
        <v>98</v>
      </c>
      <c r="F56" s="61">
        <f>F58</f>
        <v>1327</v>
      </c>
      <c r="G56" s="61"/>
      <c r="H56" s="61"/>
      <c r="I56" s="44">
        <f t="shared" si="0"/>
        <v>0</v>
      </c>
    </row>
    <row r="57" spans="2:9" x14ac:dyDescent="0.25">
      <c r="B57" s="119">
        <v>3</v>
      </c>
      <c r="C57" s="120"/>
      <c r="D57" s="121"/>
      <c r="E57" s="46" t="s">
        <v>147</v>
      </c>
      <c r="F57" s="70">
        <f>F58+F60</f>
        <v>1327</v>
      </c>
      <c r="G57" s="61"/>
      <c r="H57" s="70">
        <f>H58+H60</f>
        <v>0</v>
      </c>
      <c r="I57" s="44">
        <f t="shared" ref="I57" si="5">(H57/F57)*100</f>
        <v>0</v>
      </c>
    </row>
    <row r="58" spans="2:9" x14ac:dyDescent="0.25">
      <c r="B58" s="119">
        <v>32</v>
      </c>
      <c r="C58" s="120"/>
      <c r="D58" s="121"/>
      <c r="E58" s="46" t="s">
        <v>12</v>
      </c>
      <c r="F58" s="70">
        <f>F59+F61</f>
        <v>1327</v>
      </c>
      <c r="G58" s="61"/>
      <c r="H58" s="70">
        <f>H59+H61</f>
        <v>0</v>
      </c>
      <c r="I58" s="44">
        <f t="shared" si="0"/>
        <v>0</v>
      </c>
    </row>
    <row r="59" spans="2:9" ht="27" customHeight="1" x14ac:dyDescent="0.25">
      <c r="B59" s="10"/>
      <c r="C59" s="10">
        <v>321</v>
      </c>
      <c r="D59" s="10"/>
      <c r="E59" s="12" t="s">
        <v>25</v>
      </c>
      <c r="F59" s="61">
        <f>F60</f>
        <v>0</v>
      </c>
      <c r="G59" s="61"/>
      <c r="H59" s="74">
        <f>H60+H61+H62</f>
        <v>0</v>
      </c>
      <c r="I59" s="44" t="e">
        <f t="shared" si="0"/>
        <v>#DIV/0!</v>
      </c>
    </row>
    <row r="60" spans="2:9" ht="29.25" customHeight="1" x14ac:dyDescent="0.25">
      <c r="B60" s="9"/>
      <c r="C60" s="9"/>
      <c r="D60" s="9">
        <v>3211</v>
      </c>
      <c r="E60" s="20" t="s">
        <v>26</v>
      </c>
      <c r="F60" s="61">
        <v>0</v>
      </c>
      <c r="G60" s="61"/>
      <c r="H60" s="61">
        <v>0</v>
      </c>
      <c r="I60" s="44" t="e">
        <f t="shared" si="0"/>
        <v>#DIV/0!</v>
      </c>
    </row>
    <row r="61" spans="2:9" ht="30" customHeight="1" x14ac:dyDescent="0.25">
      <c r="B61" s="10"/>
      <c r="C61" s="10">
        <v>323</v>
      </c>
      <c r="D61" s="10"/>
      <c r="E61" s="12" t="s">
        <v>68</v>
      </c>
      <c r="F61" s="61">
        <f>F62</f>
        <v>1327</v>
      </c>
      <c r="G61" s="61"/>
      <c r="H61" s="74">
        <f>H62</f>
        <v>0</v>
      </c>
      <c r="I61" s="44">
        <f t="shared" si="0"/>
        <v>0</v>
      </c>
    </row>
    <row r="62" spans="2:9" x14ac:dyDescent="0.25">
      <c r="B62" s="9"/>
      <c r="C62" s="9"/>
      <c r="D62" s="9">
        <v>3237</v>
      </c>
      <c r="E62" s="20" t="s">
        <v>141</v>
      </c>
      <c r="F62" s="61">
        <v>1327</v>
      </c>
      <c r="G62" s="61"/>
      <c r="H62" s="61">
        <v>0</v>
      </c>
      <c r="I62" s="44">
        <f t="shared" si="0"/>
        <v>0</v>
      </c>
    </row>
    <row r="63" spans="2:9" ht="23.25" customHeight="1" x14ac:dyDescent="0.25">
      <c r="B63" s="112" t="s">
        <v>110</v>
      </c>
      <c r="C63" s="113"/>
      <c r="D63" s="114"/>
      <c r="E63" s="51" t="s">
        <v>128</v>
      </c>
      <c r="F63" s="61"/>
      <c r="G63" s="61"/>
      <c r="H63" s="61"/>
      <c r="I63" s="44"/>
    </row>
    <row r="64" spans="2:9" ht="25.5" customHeight="1" x14ac:dyDescent="0.25">
      <c r="B64" s="119" t="s">
        <v>105</v>
      </c>
      <c r="C64" s="120"/>
      <c r="D64" s="121"/>
      <c r="E64" s="54" t="s">
        <v>99</v>
      </c>
      <c r="F64" s="61"/>
      <c r="G64" s="61"/>
      <c r="H64" s="61"/>
      <c r="I64" s="44"/>
    </row>
    <row r="65" spans="1:9" ht="25.5" x14ac:dyDescent="0.25">
      <c r="B65" s="125" t="s">
        <v>132</v>
      </c>
      <c r="C65" s="125"/>
      <c r="D65" s="125"/>
      <c r="E65" s="51" t="s">
        <v>103</v>
      </c>
      <c r="F65" s="61">
        <f>F67+F73</f>
        <v>8882</v>
      </c>
      <c r="G65" s="61">
        <f t="shared" ref="G65:H65" si="6">G67+G73</f>
        <v>0</v>
      </c>
      <c r="H65" s="61">
        <f t="shared" si="6"/>
        <v>3904.44</v>
      </c>
      <c r="I65" s="44">
        <f t="shared" si="0"/>
        <v>43.959018239135325</v>
      </c>
    </row>
    <row r="66" spans="1:9" x14ac:dyDescent="0.25">
      <c r="B66" s="119">
        <v>3</v>
      </c>
      <c r="C66" s="120"/>
      <c r="D66" s="121"/>
      <c r="E66" s="46" t="s">
        <v>147</v>
      </c>
      <c r="F66" s="69">
        <f>F67</f>
        <v>7082</v>
      </c>
      <c r="G66" s="61"/>
      <c r="H66" s="69">
        <f>H67</f>
        <v>2104.44</v>
      </c>
      <c r="I66" s="44"/>
    </row>
    <row r="67" spans="1:9" x14ac:dyDescent="0.25">
      <c r="B67" s="119">
        <v>32</v>
      </c>
      <c r="C67" s="120"/>
      <c r="D67" s="121"/>
      <c r="E67" s="46" t="s">
        <v>12</v>
      </c>
      <c r="F67" s="70">
        <f>F68+F70</f>
        <v>7082</v>
      </c>
      <c r="G67" s="61"/>
      <c r="H67" s="70">
        <f>H68+H70</f>
        <v>2104.44</v>
      </c>
      <c r="I67" s="44">
        <f t="shared" si="0"/>
        <v>29.715334651228471</v>
      </c>
    </row>
    <row r="68" spans="1:9" ht="27" customHeight="1" x14ac:dyDescent="0.25">
      <c r="B68" s="10"/>
      <c r="C68" s="10">
        <v>322</v>
      </c>
      <c r="D68" s="10"/>
      <c r="E68" s="10" t="s">
        <v>62</v>
      </c>
      <c r="F68" s="61">
        <f>F69</f>
        <v>2105</v>
      </c>
      <c r="G68" s="61"/>
      <c r="H68" s="74">
        <f>H69</f>
        <v>2104.44</v>
      </c>
      <c r="I68" s="44">
        <f t="shared" si="0"/>
        <v>99.973396674584322</v>
      </c>
    </row>
    <row r="69" spans="1:9" x14ac:dyDescent="0.25">
      <c r="B69" s="9"/>
      <c r="C69" s="9"/>
      <c r="D69" s="9">
        <v>3222</v>
      </c>
      <c r="E69" s="20" t="s">
        <v>64</v>
      </c>
      <c r="F69" s="61">
        <v>2105</v>
      </c>
      <c r="G69" s="61"/>
      <c r="H69" s="61">
        <v>2104.44</v>
      </c>
      <c r="I69" s="44">
        <f t="shared" si="0"/>
        <v>99.973396674584322</v>
      </c>
    </row>
    <row r="70" spans="1:9" x14ac:dyDescent="0.25">
      <c r="A70" s="52"/>
      <c r="B70" s="10"/>
      <c r="C70" s="10">
        <v>323</v>
      </c>
      <c r="D70" s="10"/>
      <c r="E70" s="20" t="s">
        <v>68</v>
      </c>
      <c r="F70" s="61">
        <f>F71</f>
        <v>4977</v>
      </c>
      <c r="G70" s="61"/>
      <c r="H70" s="61">
        <f>H71</f>
        <v>0</v>
      </c>
      <c r="I70" s="44">
        <f t="shared" si="0"/>
        <v>0</v>
      </c>
    </row>
    <row r="71" spans="1:9" ht="25.5" x14ac:dyDescent="0.25">
      <c r="B71" s="9"/>
      <c r="C71" s="9"/>
      <c r="D71" s="9">
        <v>3232</v>
      </c>
      <c r="E71" s="20" t="s">
        <v>70</v>
      </c>
      <c r="F71" s="61">
        <v>4977</v>
      </c>
      <c r="G71" s="61"/>
      <c r="H71" s="80"/>
      <c r="I71" s="44">
        <f t="shared" si="0"/>
        <v>0</v>
      </c>
    </row>
    <row r="72" spans="1:9" ht="25.5" x14ac:dyDescent="0.25">
      <c r="B72" s="122">
        <v>4</v>
      </c>
      <c r="C72" s="123"/>
      <c r="D72" s="124"/>
      <c r="E72" s="13" t="s">
        <v>6</v>
      </c>
      <c r="F72" s="69">
        <f>F73</f>
        <v>1800</v>
      </c>
      <c r="G72" s="61"/>
      <c r="H72" s="69">
        <f>H73</f>
        <v>1800</v>
      </c>
      <c r="I72" s="44">
        <f t="shared" si="0"/>
        <v>100</v>
      </c>
    </row>
    <row r="73" spans="1:9" ht="25.5" x14ac:dyDescent="0.25">
      <c r="B73" s="119">
        <v>42</v>
      </c>
      <c r="C73" s="120">
        <v>42</v>
      </c>
      <c r="D73" s="121"/>
      <c r="E73" s="48" t="s">
        <v>90</v>
      </c>
      <c r="F73" s="69">
        <f>F74</f>
        <v>1800</v>
      </c>
      <c r="G73" s="61"/>
      <c r="H73" s="69">
        <f>H74</f>
        <v>1800</v>
      </c>
      <c r="I73" s="44">
        <f t="shared" si="0"/>
        <v>100</v>
      </c>
    </row>
    <row r="74" spans="1:9" x14ac:dyDescent="0.25">
      <c r="B74" s="11"/>
      <c r="C74" s="11">
        <v>422</v>
      </c>
      <c r="D74" s="9"/>
      <c r="E74" s="9" t="s">
        <v>91</v>
      </c>
      <c r="F74" s="61">
        <f>F75</f>
        <v>1800</v>
      </c>
      <c r="G74" s="61"/>
      <c r="H74" s="61">
        <f>H75</f>
        <v>1800</v>
      </c>
      <c r="I74" s="44">
        <f t="shared" si="0"/>
        <v>100</v>
      </c>
    </row>
    <row r="75" spans="1:9" x14ac:dyDescent="0.25">
      <c r="B75" s="11"/>
      <c r="C75" s="11"/>
      <c r="D75" s="9">
        <v>4223</v>
      </c>
      <c r="E75" s="9" t="s">
        <v>92</v>
      </c>
      <c r="F75" s="61">
        <v>1800</v>
      </c>
      <c r="G75" s="61"/>
      <c r="H75" s="61">
        <v>1800</v>
      </c>
      <c r="I75" s="44">
        <f t="shared" si="0"/>
        <v>100</v>
      </c>
    </row>
    <row r="76" spans="1:9" ht="25.5" x14ac:dyDescent="0.25">
      <c r="B76" s="112" t="s">
        <v>140</v>
      </c>
      <c r="C76" s="113"/>
      <c r="D76" s="114"/>
      <c r="E76" s="51" t="s">
        <v>128</v>
      </c>
      <c r="F76" s="61"/>
      <c r="G76" s="61"/>
      <c r="H76" s="61"/>
      <c r="I76" s="44"/>
    </row>
    <row r="77" spans="1:9" ht="24" customHeight="1" x14ac:dyDescent="0.25">
      <c r="B77" s="119" t="s">
        <v>106</v>
      </c>
      <c r="C77" s="120"/>
      <c r="D77" s="121"/>
      <c r="E77" s="54" t="s">
        <v>135</v>
      </c>
      <c r="F77" s="61"/>
      <c r="G77" s="61"/>
      <c r="H77" s="61"/>
      <c r="I77" s="44" t="e">
        <f t="shared" si="0"/>
        <v>#DIV/0!</v>
      </c>
    </row>
    <row r="78" spans="1:9" ht="25.5" x14ac:dyDescent="0.25">
      <c r="B78" s="125" t="s">
        <v>133</v>
      </c>
      <c r="C78" s="125"/>
      <c r="D78" s="125"/>
      <c r="E78" s="51" t="s">
        <v>134</v>
      </c>
      <c r="F78" s="61">
        <f>F79</f>
        <v>6493</v>
      </c>
      <c r="G78" s="61"/>
      <c r="H78" s="61">
        <f>H79</f>
        <v>6492.5</v>
      </c>
      <c r="I78" s="44">
        <f t="shared" ref="I78:I84" si="7">(H78/F78)*100</f>
        <v>99.992299399353143</v>
      </c>
    </row>
    <row r="79" spans="1:9" ht="25.5" x14ac:dyDescent="0.25">
      <c r="B79" s="122">
        <v>4</v>
      </c>
      <c r="C79" s="123"/>
      <c r="D79" s="124"/>
      <c r="E79" s="13" t="s">
        <v>6</v>
      </c>
      <c r="F79" s="69">
        <f>F80</f>
        <v>6493</v>
      </c>
      <c r="G79" s="61"/>
      <c r="H79" s="69">
        <f>H80</f>
        <v>6492.5</v>
      </c>
      <c r="I79" s="44">
        <f t="shared" si="7"/>
        <v>99.992299399353143</v>
      </c>
    </row>
    <row r="80" spans="1:9" ht="25.5" x14ac:dyDescent="0.25">
      <c r="B80" s="119">
        <v>42</v>
      </c>
      <c r="C80" s="120">
        <v>42</v>
      </c>
      <c r="D80" s="121"/>
      <c r="E80" s="48" t="s">
        <v>90</v>
      </c>
      <c r="F80" s="70">
        <f t="shared" ref="F80:F81" si="8">F81</f>
        <v>6493</v>
      </c>
      <c r="G80" s="61"/>
      <c r="H80" s="70">
        <f>H81</f>
        <v>6492.5</v>
      </c>
      <c r="I80" s="44">
        <f t="shared" si="7"/>
        <v>99.992299399353143</v>
      </c>
    </row>
    <row r="81" spans="2:9" x14ac:dyDescent="0.25">
      <c r="B81" s="11"/>
      <c r="C81" s="11">
        <v>422</v>
      </c>
      <c r="D81" s="9"/>
      <c r="E81" s="9" t="s">
        <v>91</v>
      </c>
      <c r="F81" s="61">
        <f t="shared" si="8"/>
        <v>6493</v>
      </c>
      <c r="G81" s="61"/>
      <c r="H81" s="61">
        <f>H82</f>
        <v>6492.5</v>
      </c>
      <c r="I81" s="44">
        <f t="shared" si="7"/>
        <v>99.992299399353143</v>
      </c>
    </row>
    <row r="82" spans="2:9" x14ac:dyDescent="0.25">
      <c r="B82" s="11"/>
      <c r="C82" s="11"/>
      <c r="D82" s="9">
        <v>4227</v>
      </c>
      <c r="E82" s="9" t="s">
        <v>124</v>
      </c>
      <c r="F82" s="61">
        <v>6493</v>
      </c>
      <c r="G82" s="61"/>
      <c r="H82" s="61">
        <v>6492.5</v>
      </c>
      <c r="I82" s="44">
        <f t="shared" si="7"/>
        <v>99.992299399353143</v>
      </c>
    </row>
    <row r="83" spans="2:9" ht="25.5" x14ac:dyDescent="0.25">
      <c r="B83" s="112" t="s">
        <v>138</v>
      </c>
      <c r="C83" s="113"/>
      <c r="D83" s="114"/>
      <c r="E83" s="51" t="s">
        <v>128</v>
      </c>
      <c r="F83" s="61"/>
      <c r="G83" s="61"/>
      <c r="H83" s="61"/>
      <c r="I83" s="44"/>
    </row>
    <row r="84" spans="2:9" ht="25.5" customHeight="1" x14ac:dyDescent="0.25">
      <c r="B84" s="119" t="s">
        <v>106</v>
      </c>
      <c r="C84" s="120"/>
      <c r="D84" s="121"/>
      <c r="E84" s="54" t="s">
        <v>135</v>
      </c>
      <c r="F84" s="61"/>
      <c r="G84" s="61"/>
      <c r="H84" s="61"/>
      <c r="I84" s="44" t="e">
        <f t="shared" si="7"/>
        <v>#DIV/0!</v>
      </c>
    </row>
    <row r="85" spans="2:9" ht="25.5" x14ac:dyDescent="0.25">
      <c r="B85" s="125" t="s">
        <v>136</v>
      </c>
      <c r="C85" s="125"/>
      <c r="D85" s="125"/>
      <c r="E85" s="51" t="s">
        <v>145</v>
      </c>
      <c r="F85" s="61">
        <f>F87</f>
        <v>16765</v>
      </c>
      <c r="G85" s="61"/>
      <c r="H85" s="61">
        <f>H87</f>
        <v>16764.43</v>
      </c>
      <c r="I85" s="44">
        <f t="shared" ref="I85:I89" si="9">(H85/F85)*100</f>
        <v>99.996600059648074</v>
      </c>
    </row>
    <row r="86" spans="2:9" ht="25.5" x14ac:dyDescent="0.25">
      <c r="B86" s="122">
        <v>4</v>
      </c>
      <c r="C86" s="123"/>
      <c r="D86" s="124"/>
      <c r="E86" s="13" t="s">
        <v>6</v>
      </c>
      <c r="F86" s="69">
        <f>F87</f>
        <v>16765</v>
      </c>
      <c r="G86" s="61"/>
      <c r="H86" s="69">
        <f>H87</f>
        <v>16764.43</v>
      </c>
      <c r="I86" s="44">
        <f t="shared" si="9"/>
        <v>99.996600059648074</v>
      </c>
    </row>
    <row r="87" spans="2:9" ht="25.5" x14ac:dyDescent="0.25">
      <c r="B87" s="119">
        <v>42</v>
      </c>
      <c r="C87" s="120">
        <v>42</v>
      </c>
      <c r="D87" s="121"/>
      <c r="E87" s="48" t="s">
        <v>90</v>
      </c>
      <c r="F87" s="70">
        <f t="shared" ref="F87:F88" si="10">F88</f>
        <v>16765</v>
      </c>
      <c r="G87" s="61"/>
      <c r="H87" s="70">
        <f>H88</f>
        <v>16764.43</v>
      </c>
      <c r="I87" s="44">
        <f t="shared" si="9"/>
        <v>99.996600059648074</v>
      </c>
    </row>
    <row r="88" spans="2:9" x14ac:dyDescent="0.25">
      <c r="B88" s="11"/>
      <c r="C88" s="11">
        <v>423</v>
      </c>
      <c r="D88" s="9"/>
      <c r="E88" s="9" t="s">
        <v>125</v>
      </c>
      <c r="F88" s="61">
        <f t="shared" si="10"/>
        <v>16765</v>
      </c>
      <c r="G88" s="61"/>
      <c r="H88" s="61">
        <f>H89</f>
        <v>16764.43</v>
      </c>
      <c r="I88" s="44">
        <f t="shared" si="9"/>
        <v>99.996600059648074</v>
      </c>
    </row>
    <row r="89" spans="2:9" x14ac:dyDescent="0.25">
      <c r="B89" s="11"/>
      <c r="C89" s="11"/>
      <c r="D89" s="9">
        <v>4231</v>
      </c>
      <c r="E89" s="9" t="s">
        <v>126</v>
      </c>
      <c r="F89" s="61">
        <v>16765</v>
      </c>
      <c r="G89" s="61"/>
      <c r="H89" s="61">
        <v>16764.43</v>
      </c>
      <c r="I89" s="44">
        <f t="shared" si="9"/>
        <v>99.996600059648074</v>
      </c>
    </row>
    <row r="90" spans="2:9" ht="25.5" x14ac:dyDescent="0.25">
      <c r="B90" s="112" t="s">
        <v>139</v>
      </c>
      <c r="C90" s="113"/>
      <c r="D90" s="114"/>
      <c r="E90" s="51" t="s">
        <v>128</v>
      </c>
      <c r="F90" s="61"/>
      <c r="G90" s="61"/>
      <c r="H90" s="61"/>
      <c r="I90" s="44"/>
    </row>
    <row r="91" spans="2:9" ht="24.75" customHeight="1" x14ac:dyDescent="0.25">
      <c r="B91" s="119" t="s">
        <v>106</v>
      </c>
      <c r="C91" s="120"/>
      <c r="D91" s="121"/>
      <c r="E91" s="54" t="s">
        <v>135</v>
      </c>
      <c r="F91" s="61"/>
      <c r="G91" s="61"/>
      <c r="H91" s="61"/>
      <c r="I91" s="44"/>
    </row>
    <row r="92" spans="2:9" ht="34.5" customHeight="1" x14ac:dyDescent="0.25">
      <c r="B92" s="125" t="s">
        <v>137</v>
      </c>
      <c r="C92" s="125"/>
      <c r="D92" s="125"/>
      <c r="E92" s="51" t="s">
        <v>146</v>
      </c>
      <c r="F92" s="61">
        <f>F93</f>
        <v>13995</v>
      </c>
      <c r="G92" s="61"/>
      <c r="H92" s="61">
        <f>H93</f>
        <v>13995</v>
      </c>
      <c r="I92" s="44"/>
    </row>
    <row r="93" spans="2:9" ht="21.75" customHeight="1" x14ac:dyDescent="0.25">
      <c r="B93" s="122">
        <v>4</v>
      </c>
      <c r="C93" s="123"/>
      <c r="D93" s="124"/>
      <c r="E93" s="13" t="s">
        <v>6</v>
      </c>
      <c r="F93" s="69">
        <f>F94</f>
        <v>13995</v>
      </c>
      <c r="G93" s="61"/>
      <c r="H93" s="69">
        <f>H94</f>
        <v>13995</v>
      </c>
      <c r="I93" s="44">
        <f t="shared" ref="I93:I96" si="11">(H93/F93)*100</f>
        <v>100</v>
      </c>
    </row>
    <row r="94" spans="2:9" ht="22.5" customHeight="1" x14ac:dyDescent="0.25">
      <c r="B94" s="119">
        <v>45</v>
      </c>
      <c r="C94" s="120">
        <v>42</v>
      </c>
      <c r="D94" s="121"/>
      <c r="E94" s="48" t="s">
        <v>90</v>
      </c>
      <c r="F94" s="70">
        <f t="shared" ref="F94:F95" si="12">F95</f>
        <v>13995</v>
      </c>
      <c r="G94" s="61"/>
      <c r="H94" s="70">
        <f>H95</f>
        <v>13995</v>
      </c>
      <c r="I94" s="44">
        <f t="shared" si="11"/>
        <v>100</v>
      </c>
    </row>
    <row r="95" spans="2:9" hidden="1" x14ac:dyDescent="0.25">
      <c r="B95" s="11"/>
      <c r="C95" s="11">
        <v>451</v>
      </c>
      <c r="D95" s="9"/>
      <c r="E95" s="9" t="s">
        <v>130</v>
      </c>
      <c r="F95" s="55">
        <f t="shared" si="12"/>
        <v>13995</v>
      </c>
      <c r="G95" s="44"/>
      <c r="H95" s="55">
        <f>H96</f>
        <v>13995</v>
      </c>
      <c r="I95" s="44">
        <f t="shared" si="11"/>
        <v>100</v>
      </c>
    </row>
    <row r="96" spans="2:9" hidden="1" x14ac:dyDescent="0.25">
      <c r="B96" s="11"/>
      <c r="C96" s="11"/>
      <c r="D96" s="9">
        <v>4511</v>
      </c>
      <c r="E96" s="9" t="s">
        <v>130</v>
      </c>
      <c r="F96" s="55">
        <v>13995</v>
      </c>
      <c r="G96" s="44"/>
      <c r="H96" s="55">
        <v>13995</v>
      </c>
      <c r="I96" s="44">
        <f t="shared" si="11"/>
        <v>100</v>
      </c>
    </row>
  </sheetData>
  <mergeCells count="40">
    <mergeCell ref="B83:D83"/>
    <mergeCell ref="B94:D94"/>
    <mergeCell ref="B87:D87"/>
    <mergeCell ref="B91:D91"/>
    <mergeCell ref="B92:D92"/>
    <mergeCell ref="B93:D93"/>
    <mergeCell ref="B90:D90"/>
    <mergeCell ref="B84:D84"/>
    <mergeCell ref="B85:D85"/>
    <mergeCell ref="B86:D86"/>
    <mergeCell ref="B76:D76"/>
    <mergeCell ref="B80:D80"/>
    <mergeCell ref="B77:D77"/>
    <mergeCell ref="B78:D78"/>
    <mergeCell ref="B79:D79"/>
    <mergeCell ref="B72:D72"/>
    <mergeCell ref="B73:D73"/>
    <mergeCell ref="B65:D65"/>
    <mergeCell ref="B63:D63"/>
    <mergeCell ref="B64:D64"/>
    <mergeCell ref="B67:D67"/>
    <mergeCell ref="B66:D66"/>
    <mergeCell ref="B55:D55"/>
    <mergeCell ref="B56:D56"/>
    <mergeCell ref="B10:D10"/>
    <mergeCell ref="B58:D58"/>
    <mergeCell ref="B47:D47"/>
    <mergeCell ref="B50:D50"/>
    <mergeCell ref="B54:D54"/>
    <mergeCell ref="B12:D12"/>
    <mergeCell ref="B13:D13"/>
    <mergeCell ref="B21:D21"/>
    <mergeCell ref="B11:D11"/>
    <mergeCell ref="B57:D57"/>
    <mergeCell ref="B9:D9"/>
    <mergeCell ref="B4:I4"/>
    <mergeCell ref="B6:E6"/>
    <mergeCell ref="B7:E7"/>
    <mergeCell ref="B2:I2"/>
    <mergeCell ref="B8:D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Brenko</cp:lastModifiedBy>
  <cp:lastPrinted>2024-03-25T12:09:19Z</cp:lastPrinted>
  <dcterms:created xsi:type="dcterms:W3CDTF">2022-08-12T12:51:27Z</dcterms:created>
  <dcterms:modified xsi:type="dcterms:W3CDTF">2024-03-27T17:12:56Z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