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D:\Users\mbrenko\Downloads\"/>
    </mc:Choice>
  </mc:AlternateContent>
  <xr:revisionPtr revIDLastSave="4" documentId="13_ncr:1_{11E671F1-64CE-4374-B22A-8EE0D6E10FE8}" xr6:coauthVersionLast="47" xr6:coauthVersionMax="47" xr10:uidLastSave="{340B1D81-A7D0-4319-A6DD-D54810E4A738}"/>
  <bookViews>
    <workbookView xWindow="-120" yWindow="-120" windowWidth="29040" windowHeight="15840" firstSheet="3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rashoda'!$B$1:$I$76</definedName>
    <definedName name="_xlnm.Print_Area" localSheetId="0">SAŽETAK!$B$1:$K$27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5" i="1"/>
  <c r="L10" i="1"/>
  <c r="H12" i="1"/>
  <c r="F10" i="7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6" i="5"/>
  <c r="G6" i="5"/>
  <c r="F67" i="7"/>
  <c r="F64" i="7" s="1"/>
  <c r="F63" i="7" s="1"/>
  <c r="H11" i="8"/>
  <c r="H6" i="8"/>
  <c r="K28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7" i="3"/>
  <c r="L68" i="3"/>
  <c r="L69" i="3"/>
  <c r="L70" i="3"/>
  <c r="L26" i="3"/>
  <c r="L12" i="3"/>
  <c r="L13" i="3"/>
  <c r="L14" i="3"/>
  <c r="L15" i="3"/>
  <c r="L16" i="3"/>
  <c r="L17" i="3"/>
  <c r="L18" i="3"/>
  <c r="L19" i="3"/>
  <c r="L20" i="3"/>
  <c r="L21" i="3"/>
  <c r="L11" i="3"/>
  <c r="I15" i="7"/>
  <c r="I16" i="7"/>
  <c r="I17" i="7"/>
  <c r="I18" i="7"/>
  <c r="I20" i="7"/>
  <c r="I23" i="7"/>
  <c r="I24" i="7"/>
  <c r="I25" i="7"/>
  <c r="I27" i="7"/>
  <c r="I28" i="7"/>
  <c r="I29" i="7"/>
  <c r="I30" i="7"/>
  <c r="I31" i="7"/>
  <c r="I32" i="7"/>
  <c r="I34" i="7"/>
  <c r="I35" i="7"/>
  <c r="I36" i="7"/>
  <c r="I37" i="7"/>
  <c r="I38" i="7"/>
  <c r="I39" i="7"/>
  <c r="I40" i="7"/>
  <c r="I42" i="7"/>
  <c r="I43" i="7"/>
  <c r="I44" i="7"/>
  <c r="I45" i="7"/>
  <c r="I48" i="7"/>
  <c r="I51" i="7"/>
  <c r="I52" i="7"/>
  <c r="I58" i="7"/>
  <c r="I60" i="7"/>
  <c r="I68" i="7"/>
  <c r="F65" i="7"/>
  <c r="H50" i="7"/>
  <c r="H49" i="7" s="1"/>
  <c r="I49" i="7" s="1"/>
  <c r="H41" i="7"/>
  <c r="H33" i="7"/>
  <c r="H26" i="7"/>
  <c r="H22" i="7"/>
  <c r="I22" i="7" s="1"/>
  <c r="G12" i="7"/>
  <c r="G10" i="7" s="1"/>
  <c r="H59" i="7"/>
  <c r="H71" i="7"/>
  <c r="H70" i="7" s="1"/>
  <c r="H67" i="7"/>
  <c r="I67" i="7" s="1"/>
  <c r="H65" i="7"/>
  <c r="H64" i="7" s="1"/>
  <c r="F59" i="7"/>
  <c r="D11" i="5"/>
  <c r="H16" i="3"/>
  <c r="H15" i="3" s="1"/>
  <c r="F57" i="7"/>
  <c r="F50" i="7"/>
  <c r="F49" i="7" s="1"/>
  <c r="H47" i="7"/>
  <c r="H46" i="7" s="1"/>
  <c r="I46" i="7" s="1"/>
  <c r="F47" i="7"/>
  <c r="F46" i="7" s="1"/>
  <c r="H37" i="3"/>
  <c r="H36" i="3" s="1"/>
  <c r="F22" i="7"/>
  <c r="F41" i="7"/>
  <c r="F33" i="7"/>
  <c r="F26" i="7"/>
  <c r="F19" i="7"/>
  <c r="F14" i="7"/>
  <c r="H19" i="7"/>
  <c r="H14" i="7"/>
  <c r="F14" i="5"/>
  <c r="G26" i="3"/>
  <c r="I26" i="3"/>
  <c r="J27" i="3"/>
  <c r="J26" i="3" s="1"/>
  <c r="J61" i="3"/>
  <c r="J56" i="3"/>
  <c r="J36" i="3"/>
  <c r="D19" i="5"/>
  <c r="E19" i="5"/>
  <c r="E17" i="5"/>
  <c r="D6" i="8"/>
  <c r="D7" i="8"/>
  <c r="D9" i="8"/>
  <c r="C9" i="8"/>
  <c r="C7" i="8"/>
  <c r="G11" i="8"/>
  <c r="G6" i="8"/>
  <c r="C6" i="8"/>
  <c r="F6" i="8"/>
  <c r="G27" i="3"/>
  <c r="C7" i="5"/>
  <c r="C6" i="5"/>
  <c r="C9" i="5"/>
  <c r="C11" i="5"/>
  <c r="C15" i="5"/>
  <c r="C19" i="5"/>
  <c r="C17" i="5"/>
  <c r="D15" i="5"/>
  <c r="H16" i="1"/>
  <c r="J16" i="1"/>
  <c r="F15" i="5"/>
  <c r="F17" i="5"/>
  <c r="F19" i="5"/>
  <c r="D17" i="5"/>
  <c r="F6" i="5"/>
  <c r="D6" i="5"/>
  <c r="F11" i="5"/>
  <c r="F7" i="5"/>
  <c r="F9" i="5"/>
  <c r="D7" i="5"/>
  <c r="D9" i="5"/>
  <c r="G8" i="5"/>
  <c r="G10" i="5"/>
  <c r="G16" i="5"/>
  <c r="E15" i="5"/>
  <c r="E6" i="5"/>
  <c r="H28" i="3"/>
  <c r="J67" i="3"/>
  <c r="I61" i="3"/>
  <c r="H68" i="3"/>
  <c r="H67" i="3" s="1"/>
  <c r="I68" i="3"/>
  <c r="J68" i="3"/>
  <c r="K68" i="3"/>
  <c r="G68" i="3"/>
  <c r="H41" i="3"/>
  <c r="H34" i="3"/>
  <c r="H20" i="3"/>
  <c r="H19" i="3" s="1"/>
  <c r="H75" i="3"/>
  <c r="H74" i="3" s="1"/>
  <c r="H73" i="3" s="1"/>
  <c r="I75" i="3"/>
  <c r="I74" i="3" s="1"/>
  <c r="I73" i="3" s="1"/>
  <c r="I56" i="3" s="1"/>
  <c r="J75" i="3"/>
  <c r="J74" i="3" s="1"/>
  <c r="J73" i="3" s="1"/>
  <c r="G75" i="3"/>
  <c r="G74" i="3" s="1"/>
  <c r="G73" i="3" s="1"/>
  <c r="K70" i="3"/>
  <c r="G67" i="3"/>
  <c r="K66" i="3"/>
  <c r="J65" i="3"/>
  <c r="I65" i="3"/>
  <c r="H65" i="3"/>
  <c r="G65" i="3"/>
  <c r="K69" i="3"/>
  <c r="K63" i="3"/>
  <c r="J62" i="3"/>
  <c r="I62" i="3"/>
  <c r="H62" i="3"/>
  <c r="G62" i="3"/>
  <c r="K38" i="3"/>
  <c r="K39" i="3"/>
  <c r="K40" i="3"/>
  <c r="K42" i="3"/>
  <c r="K43" i="3"/>
  <c r="K44" i="3"/>
  <c r="K45" i="3"/>
  <c r="K46" i="3"/>
  <c r="K49" i="3"/>
  <c r="K50" i="3"/>
  <c r="K51" i="3"/>
  <c r="K52" i="3"/>
  <c r="K53" i="3"/>
  <c r="K54" i="3"/>
  <c r="K55" i="3"/>
  <c r="K57" i="3"/>
  <c r="K58" i="3"/>
  <c r="K59" i="3"/>
  <c r="K60" i="3"/>
  <c r="K35" i="3"/>
  <c r="G56" i="3"/>
  <c r="H48" i="3"/>
  <c r="I48" i="3"/>
  <c r="J48" i="3"/>
  <c r="G48" i="3"/>
  <c r="J41" i="3"/>
  <c r="I41" i="3"/>
  <c r="G41" i="3"/>
  <c r="I37" i="3"/>
  <c r="J37" i="3"/>
  <c r="G37" i="3"/>
  <c r="K30" i="3"/>
  <c r="K31" i="3"/>
  <c r="K32" i="3"/>
  <c r="K33" i="3"/>
  <c r="J34" i="3"/>
  <c r="G34" i="3"/>
  <c r="J29" i="3"/>
  <c r="I29" i="3"/>
  <c r="H29" i="3"/>
  <c r="G29" i="3"/>
  <c r="K14" i="3"/>
  <c r="K21" i="3"/>
  <c r="J20" i="3"/>
  <c r="J19" i="3" s="1"/>
  <c r="G20" i="3"/>
  <c r="G19" i="3" s="1"/>
  <c r="I19" i="3"/>
  <c r="J16" i="3"/>
  <c r="J15" i="3" s="1"/>
  <c r="G16" i="3"/>
  <c r="G15" i="3" s="1"/>
  <c r="I15" i="3"/>
  <c r="G13" i="3"/>
  <c r="G12" i="3" s="1"/>
  <c r="J13" i="3"/>
  <c r="J12" i="3" s="1"/>
  <c r="H12" i="3"/>
  <c r="I12" i="3"/>
  <c r="G16" i="1"/>
  <c r="I14" i="7" l="1"/>
  <c r="I26" i="7"/>
  <c r="I59" i="7"/>
  <c r="I33" i="7"/>
  <c r="I19" i="7"/>
  <c r="H63" i="7"/>
  <c r="I63" i="7" s="1"/>
  <c r="I41" i="7"/>
  <c r="I50" i="7"/>
  <c r="I64" i="7"/>
  <c r="I47" i="7"/>
  <c r="H13" i="7"/>
  <c r="H21" i="7"/>
  <c r="H57" i="7"/>
  <c r="F56" i="7"/>
  <c r="F55" i="7" s="1"/>
  <c r="I55" i="7" s="1"/>
  <c r="F13" i="7"/>
  <c r="E14" i="5"/>
  <c r="C14" i="5"/>
  <c r="G14" i="5" s="1"/>
  <c r="G15" i="5"/>
  <c r="D14" i="5"/>
  <c r="G7" i="5"/>
  <c r="H56" i="3"/>
  <c r="H27" i="3" s="1"/>
  <c r="H26" i="3" s="1"/>
  <c r="H61" i="3"/>
  <c r="H11" i="3"/>
  <c r="K56" i="3"/>
  <c r="I67" i="3"/>
  <c r="I27" i="3" s="1"/>
  <c r="G64" i="3"/>
  <c r="K64" i="3" s="1"/>
  <c r="G61" i="3"/>
  <c r="K65" i="3"/>
  <c r="K67" i="3"/>
  <c r="G36" i="3"/>
  <c r="K37" i="3"/>
  <c r="K48" i="3"/>
  <c r="K41" i="3"/>
  <c r="K62" i="3"/>
  <c r="G28" i="3"/>
  <c r="K34" i="3"/>
  <c r="J28" i="3"/>
  <c r="K29" i="3"/>
  <c r="K20" i="3"/>
  <c r="K12" i="3"/>
  <c r="K19" i="3"/>
  <c r="K13" i="3"/>
  <c r="G11" i="3"/>
  <c r="J11" i="3"/>
  <c r="K16" i="1"/>
  <c r="K15" i="1"/>
  <c r="H15" i="1"/>
  <c r="I15" i="1"/>
  <c r="J15" i="1"/>
  <c r="G15" i="1"/>
  <c r="I12" i="1"/>
  <c r="J12" i="1"/>
  <c r="K12" i="1" s="1"/>
  <c r="G12" i="1"/>
  <c r="K13" i="1"/>
  <c r="K10" i="1"/>
  <c r="H56" i="7" l="1"/>
  <c r="I56" i="7" s="1"/>
  <c r="I57" i="7"/>
  <c r="I13" i="7"/>
  <c r="H11" i="7"/>
  <c r="H12" i="7"/>
  <c r="K61" i="3"/>
  <c r="K11" i="3"/>
  <c r="H10" i="7" l="1"/>
  <c r="K36" i="3"/>
  <c r="F21" i="7" l="1"/>
  <c r="F12" i="7" l="1"/>
  <c r="I21" i="7"/>
  <c r="I12" i="7" l="1"/>
  <c r="I10" i="7"/>
  <c r="F11" i="7"/>
  <c r="I11" i="7" s="1"/>
</calcChain>
</file>

<file path=xl/sharedStrings.xml><?xml version="1.0" encoding="utf-8"?>
<sst xmlns="http://schemas.openxmlformats.org/spreadsheetml/2006/main" count="244" uniqueCount="129">
  <si>
    <t>IZVRŠENJE FINANCIJSKOG PLANA PRORAČUNSKOG KORISNIKA DRŽAVNOG PRORAČUNA
ZA PRVO POLUGODIŠTE 2023. GODINE</t>
  </si>
  <si>
    <t>I. OPĆI DIO</t>
  </si>
  <si>
    <t>SAŽETAK  RAČUNA PRIHODA I RASHODA I RAČUNA FINANCIRANJA</t>
  </si>
  <si>
    <t>SAŽETAK RAČUNA PRIHODA I RASHODA</t>
  </si>
  <si>
    <t>BROJČANA OZNAKA I NAZIV</t>
  </si>
  <si>
    <t xml:space="preserve">OSTVARENJE/IZVRŠENJE 
1.-6.2022. </t>
  </si>
  <si>
    <t>IZVORNI PLAN ILI REBALANS 2023.*</t>
  </si>
  <si>
    <t>TEKUĆI PLAN 2023.*</t>
  </si>
  <si>
    <t xml:space="preserve">OSTVARENJE/IZVRŠENJE 
1.-6.2023. </t>
  </si>
  <si>
    <t>INDEKS</t>
  </si>
  <si>
    <t>INDEKS**</t>
  </si>
  <si>
    <t>6=5/2*100</t>
  </si>
  <si>
    <t>7=5/3*100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</si>
  <si>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</si>
  <si>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</si>
  <si>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</si>
  <si>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</si>
  <si>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</si>
  <si>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</si>
  <si>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</si>
  <si>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</si>
  <si>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7=5/4*100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</si>
  <si>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</si>
  <si>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</si>
  <si>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</si>
  <si>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</si>
  <si>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</si>
  <si>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</si>
  <si>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</si>
  <si>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</si>
  <si>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</si>
  <si>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</si>
  <si>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</si>
  <si>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 xml:space="preserve"> RAČUN PRIHODA I RASHODA </t>
  </si>
  <si>
    <t xml:space="preserve">IZVJEŠTAJ O PRIHODIMA I RASHODIMA PREMA EKONOMSKOJ KLASIFIKACIJI </t>
  </si>
  <si>
    <t xml:space="preserve">OSTVARENJE/ IZVRŠENJE 
1.-6.2022. </t>
  </si>
  <si>
    <t xml:space="preserve">OSTVARENJE/ IZVRŠENJE 
1.-6.2023. </t>
  </si>
  <si>
    <t>UKUPNO PRIHODI</t>
  </si>
  <si>
    <t>Prihodi poslovanja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</si>
  <si>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</si>
  <si>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</si>
  <si>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</si>
  <si>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</si>
  <si>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</si>
  <si>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</si>
  <si>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</si>
  <si>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</si>
  <si>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</si>
  <si>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</si>
  <si>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UKUPNO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</si>
  <si>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</si>
  <si>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</si>
  <si>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</si>
  <si>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</si>
  <si>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</si>
  <si>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</si>
  <si>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</si>
  <si>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</si>
  <si>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</si>
  <si>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</si>
  <si>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</si>
  <si>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</si>
  <si>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</si>
  <si>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</si>
  <si>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</si>
  <si>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</si>
  <si>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</si>
  <si>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</si>
  <si>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</si>
  <si>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</si>
  <si>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</si>
  <si>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</si>
  <si>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</si>
  <si>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</si>
  <si>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</si>
  <si>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</si>
  <si>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</si>
  <si>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</si>
  <si>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</si>
  <si>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</si>
  <si>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</si>
  <si>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</si>
  <si>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</si>
  <si>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</si>
  <si>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</si>
  <si>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</si>
  <si>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</si>
  <si>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</si>
  <si>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</si>
  <si>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</si>
  <si>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</si>
  <si>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</si>
  <si>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Rashodi za nabavu nefinancijske imovine</t>
  </si>
  <si>
    <t>Rashodi za nabavu proizvedene dugotrajne imovine</t>
  </si>
  <si>
    <t>Postrojenja i oprema</t>
  </si>
  <si>
    <t>Oprema za održavanje i zaštitu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</si>
  <si>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</si>
  <si>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</si>
  <si>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</si>
  <si>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</si>
  <si>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4 Prihodi za posebne namjene</t>
  </si>
  <si>
    <t>43 Ostali prihodi za posebne namjene</t>
  </si>
  <si>
    <t>6 Donacije</t>
  </si>
  <si>
    <t>61 Donacije-donos</t>
  </si>
  <si>
    <t>IZVJEŠTAJ O RASHODIMA PREMA FUNKCIJSKOJ KLASIFIKACIJI</t>
  </si>
  <si>
    <t xml:space="preserve"> IZVRŠENJE 
1.-6.2022. </t>
  </si>
  <si>
    <t xml:space="preserve"> IZVRŠENJE 
1.-6.2023. </t>
  </si>
  <si>
    <t>01 Opće javne usluge</t>
  </si>
  <si>
    <t>013 Opće usluge</t>
  </si>
  <si>
    <t>10 Socijalna zaštita</t>
  </si>
  <si>
    <t>107 Socijalna pomoć stanovništvu koje nije obuhvaćeno redovnim socijalnim programima</t>
  </si>
  <si>
    <t>109 Aktivnosti socijalne zaštite koje nisu drugdje svrstane</t>
  </si>
  <si>
    <t>II. POSEBNI DIO</t>
  </si>
  <si>
    <t>IZVJEŠTAJ PO PROGRAMSKOJ KLASIFIKACIJI</t>
  </si>
  <si>
    <t>5=4/2*100</t>
  </si>
  <si>
    <r>
      <t>BROJČANA OZNAKA PRORAČUNSKOG KORISNIKA</t>
    </r>
    <r>
      <rPr>
        <b/>
        <sz val="10"/>
        <color rgb="FF000000"/>
        <rFont val="Arial"/>
        <family val="2"/>
        <charset val="238"/>
      </rPr>
      <t xml:space="preserve"> 7286</t>
    </r>
  </si>
  <si>
    <t>DOM ZA ODGOJ DJECE I MLADEŽI PULA</t>
  </si>
  <si>
    <t>PROGRAM: 4002</t>
  </si>
  <si>
    <t>Skrb za socijalno osjetljive skupine</t>
  </si>
  <si>
    <r>
      <t>AKTIVNOST</t>
    </r>
    <r>
      <rPr>
        <b/>
        <sz val="10"/>
        <color rgb="FF000000"/>
        <rFont val="Arial"/>
        <family val="2"/>
        <charset val="238"/>
      </rPr>
      <t xml:space="preserve"> 734190</t>
    </r>
  </si>
  <si>
    <t>SKRB ZA DJECU I MLADEŽ S POREMEĆAJIMA U PONAŠANJU</t>
  </si>
  <si>
    <r>
      <t>BROJČANA OZNAKA IZVORA FINANCIRANJA</t>
    </r>
    <r>
      <rPr>
        <b/>
        <i/>
        <sz val="10"/>
        <color rgb="FF000000"/>
        <rFont val="Arial"/>
        <family val="2"/>
        <charset val="238"/>
      </rPr>
      <t xml:space="preserve"> 11</t>
    </r>
  </si>
  <si>
    <t>OPĆI PRIHODI I PRIMICI</t>
  </si>
  <si>
    <t>RASHODI</t>
  </si>
  <si>
    <t>BROJČANA OZNAKA IZVORA FINANCIRANJA 43</t>
  </si>
  <si>
    <t>OSTALI PRIHODI ZA POSEBNE NAMJENE</t>
  </si>
  <si>
    <t>BROJČANA OZNAKA IZVORA FINANCIRANJA 61</t>
  </si>
  <si>
    <t>DONACIJE</t>
  </si>
  <si>
    <t>AKTIVNOST 797010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</si>
</sst>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1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17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64" fontId="7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right"/>
    </xf>
    <xf numFmtId="164" fontId="7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4" fontId="7" fillId="3" borderId="3" xfId="0" applyNumberFormat="1" applyFont="1" applyFill="1" applyBorder="1" applyAlignment="1">
      <alignment vertical="center" wrapText="1"/>
    </xf>
    <xf numFmtId="164" fontId="6" fillId="3" borderId="3" xfId="0" applyNumberFormat="1" applyFont="1" applyFill="1" applyBorder="1" applyAlignment="1">
      <alignment horizontal="right" wrapText="1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6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0" borderId="0" xfId="0" applyFont="1"/>
    <xf numFmtId="0" fontId="2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opLeftCell="A2" workbookViewId="0">
      <selection activeCell="M13" sqref="M13"/>
    </sheetView>
  </sheetViews>
  <sheetFormatPr defaultRowHeight="1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25"/>
    </row>
    <row r="2" spans="2:13" ht="18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4"/>
    </row>
    <row r="4" spans="2:13" ht="1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>
      <c r="B5" s="83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3"/>
    </row>
    <row r="6" spans="2:13" ht="18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3"/>
    </row>
    <row r="7" spans="2:13" ht="18" customHeight="1">
      <c r="B7" s="73" t="s">
        <v>3</v>
      </c>
      <c r="C7" s="73"/>
      <c r="D7" s="73"/>
      <c r="E7" s="73"/>
      <c r="F7" s="73"/>
      <c r="G7" s="5"/>
      <c r="H7" s="6"/>
      <c r="I7" s="6"/>
      <c r="J7" s="6"/>
      <c r="K7" s="28"/>
      <c r="L7" s="28"/>
    </row>
    <row r="8" spans="2:13" ht="25.5">
      <c r="B8" s="76" t="s">
        <v>4</v>
      </c>
      <c r="C8" s="76"/>
      <c r="D8" s="76"/>
      <c r="E8" s="76"/>
      <c r="F8" s="76"/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</row>
    <row r="9" spans="2:13">
      <c r="B9" s="90">
        <v>1</v>
      </c>
      <c r="C9" s="90"/>
      <c r="D9" s="90"/>
      <c r="E9" s="90"/>
      <c r="F9" s="91"/>
      <c r="G9" s="32">
        <v>2</v>
      </c>
      <c r="H9" s="31">
        <v>3</v>
      </c>
      <c r="I9" s="31">
        <v>4</v>
      </c>
      <c r="J9" s="31">
        <v>5</v>
      </c>
      <c r="K9" s="31" t="s">
        <v>11</v>
      </c>
      <c r="L9" s="31" t="s">
        <v>12</v>
      </c>
    </row>
    <row r="10" spans="2:13">
      <c r="B10" s="74" t="s">
        <v>13</v>
      </c>
      <c r="C10" s="75"/>
      <c r="D10" s="75"/>
      <c r="E10" s="75"/>
      <c r="F10" s="88"/>
      <c r="G10" s="45">
        <v>275711.78000000003</v>
      </c>
      <c r="H10" s="46">
        <v>728951</v>
      </c>
      <c r="I10" s="46">
        <v>0</v>
      </c>
      <c r="J10" s="46">
        <v>345681.19</v>
      </c>
      <c r="K10" s="52">
        <f>(J10/G10)*100</f>
        <v>125.37773685259295</v>
      </c>
      <c r="L10" s="52">
        <f>J10/H10*100</f>
        <v>47.421732050576786</v>
      </c>
    </row>
    <row r="11" spans="2:13">
      <c r="B11" s="89" t="s">
        <v>14</v>
      </c>
      <c r="C11" s="88"/>
      <c r="D11" s="88"/>
      <c r="E11" s="88"/>
      <c r="F11" s="88"/>
      <c r="G11" s="45"/>
      <c r="H11" s="46">
        <v>0</v>
      </c>
      <c r="I11" s="46">
        <v>0</v>
      </c>
      <c r="J11" s="46">
        <v>0</v>
      </c>
      <c r="K11" s="52">
        <v>0</v>
      </c>
      <c r="L11" s="52"/>
    </row>
    <row r="12" spans="2:13">
      <c r="B12" s="85" t="s">
        <v>15</v>
      </c>
      <c r="C12" s="86"/>
      <c r="D12" s="86"/>
      <c r="E12" s="86"/>
      <c r="F12" s="87"/>
      <c r="G12" s="47">
        <f>G10+G11</f>
        <v>275711.78000000003</v>
      </c>
      <c r="H12" s="47">
        <f>H10+H11</f>
        <v>728951</v>
      </c>
      <c r="I12" s="47">
        <f t="shared" ref="I12:J12" si="0">I10+I11</f>
        <v>0</v>
      </c>
      <c r="J12" s="47">
        <f t="shared" si="0"/>
        <v>345681.19</v>
      </c>
      <c r="K12" s="53">
        <f>(J12/G12)*100</f>
        <v>125.37773685259295</v>
      </c>
      <c r="L12" s="52">
        <f t="shared" ref="L11:L16" si="1">J12/H12*100</f>
        <v>47.421732050576786</v>
      </c>
    </row>
    <row r="13" spans="2:13">
      <c r="B13" s="94" t="s">
        <v>16</v>
      </c>
      <c r="C13" s="75"/>
      <c r="D13" s="75"/>
      <c r="E13" s="75"/>
      <c r="F13" s="75"/>
      <c r="G13" s="45">
        <v>274403.83</v>
      </c>
      <c r="H13" s="46">
        <v>728951</v>
      </c>
      <c r="I13" s="46">
        <v>0</v>
      </c>
      <c r="J13" s="46">
        <v>358477.39</v>
      </c>
      <c r="K13" s="52">
        <f t="shared" ref="K13" si="2">(J13/G13)*100</f>
        <v>130.63862483260527</v>
      </c>
      <c r="L13" s="52">
        <f t="shared" si="1"/>
        <v>49.177158684191397</v>
      </c>
    </row>
    <row r="14" spans="2:13">
      <c r="B14" s="89" t="s">
        <v>17</v>
      </c>
      <c r="C14" s="88"/>
      <c r="D14" s="88"/>
      <c r="E14" s="88"/>
      <c r="F14" s="88"/>
      <c r="G14" s="45">
        <v>0</v>
      </c>
      <c r="H14" s="46">
        <v>0</v>
      </c>
      <c r="I14" s="46">
        <v>0</v>
      </c>
      <c r="J14" s="46">
        <v>1800</v>
      </c>
      <c r="K14" s="52"/>
      <c r="L14" s="52"/>
    </row>
    <row r="15" spans="2:13">
      <c r="B15" s="17" t="s">
        <v>18</v>
      </c>
      <c r="C15" s="18"/>
      <c r="D15" s="18"/>
      <c r="E15" s="18"/>
      <c r="F15" s="18"/>
      <c r="G15" s="47">
        <f>G13+G14</f>
        <v>274403.83</v>
      </c>
      <c r="H15" s="47">
        <f t="shared" ref="H15:J15" si="3">H13+H14</f>
        <v>728951</v>
      </c>
      <c r="I15" s="47">
        <f t="shared" si="3"/>
        <v>0</v>
      </c>
      <c r="J15" s="47">
        <f t="shared" si="3"/>
        <v>360277.39</v>
      </c>
      <c r="K15" s="53">
        <f>(J15/G15)*100</f>
        <v>131.29459235317523</v>
      </c>
      <c r="L15" s="52">
        <f t="shared" si="1"/>
        <v>49.424088861939971</v>
      </c>
    </row>
    <row r="16" spans="2:13">
      <c r="B16" s="93" t="s">
        <v>19</v>
      </c>
      <c r="C16" s="86"/>
      <c r="D16" s="86"/>
      <c r="E16" s="86"/>
      <c r="F16" s="86"/>
      <c r="G16" s="50">
        <f>G12-G15</f>
        <v>1307.9500000000116</v>
      </c>
      <c r="H16" s="51">
        <f>H10-H13</f>
        <v>0</v>
      </c>
      <c r="I16" s="51">
        <v>0</v>
      </c>
      <c r="J16" s="51">
        <f>J12-J15</f>
        <v>-14596.200000000012</v>
      </c>
      <c r="K16" s="53">
        <f>(J16/G16)*100</f>
        <v>-1115.9600902175071</v>
      </c>
      <c r="L16" s="52"/>
    </row>
    <row r="17" spans="1:49" ht="18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>
      <c r="B18" s="73" t="s">
        <v>20</v>
      </c>
      <c r="C18" s="73"/>
      <c r="D18" s="73"/>
      <c r="E18" s="73"/>
      <c r="F18" s="73"/>
      <c r="G18" s="7"/>
      <c r="H18" s="7"/>
      <c r="I18" s="7"/>
      <c r="J18" s="7"/>
      <c r="K18" s="1"/>
      <c r="L18" s="1"/>
      <c r="M18" s="1"/>
    </row>
    <row r="19" spans="1:49" ht="25.5">
      <c r="B19" s="76" t="s">
        <v>4</v>
      </c>
      <c r="C19" s="76"/>
      <c r="D19" s="76"/>
      <c r="E19" s="76"/>
      <c r="F19" s="76"/>
      <c r="G19" s="26" t="s">
        <v>5</v>
      </c>
      <c r="H19" s="2" t="s">
        <v>6</v>
      </c>
      <c r="I19" s="2" t="s">
        <v>7</v>
      </c>
      <c r="J19" s="2" t="s">
        <v>8</v>
      </c>
      <c r="K19" s="2" t="s">
        <v>9</v>
      </c>
      <c r="L19" s="2" t="s">
        <v>10</v>
      </c>
    </row>
    <row r="20" spans="1:49">
      <c r="B20" s="77">
        <v>1</v>
      </c>
      <c r="C20" s="78"/>
      <c r="D20" s="78"/>
      <c r="E20" s="78"/>
      <c r="F20" s="78"/>
      <c r="G20" s="33">
        <v>2</v>
      </c>
      <c r="H20" s="31">
        <v>3</v>
      </c>
      <c r="I20" s="31">
        <v>4</v>
      </c>
      <c r="J20" s="31">
        <v>5</v>
      </c>
      <c r="K20" s="31" t="s">
        <v>11</v>
      </c>
      <c r="L20" s="31" t="s">
        <v>21</v>
      </c>
    </row>
    <row r="21" spans="1:49" ht="15.75" customHeight="1">
      <c r="B21" s="74" t="s">
        <v>22</v>
      </c>
      <c r="C21" s="79"/>
      <c r="D21" s="79"/>
      <c r="E21" s="79"/>
      <c r="F21" s="79"/>
      <c r="G21" s="45">
        <v>0</v>
      </c>
      <c r="H21" s="46">
        <v>0</v>
      </c>
      <c r="I21" s="46">
        <v>0</v>
      </c>
      <c r="J21" s="46">
        <v>0</v>
      </c>
      <c r="K21" s="46"/>
      <c r="L21" s="16"/>
    </row>
    <row r="22" spans="1:49">
      <c r="B22" s="74" t="s">
        <v>23</v>
      </c>
      <c r="C22" s="75"/>
      <c r="D22" s="75"/>
      <c r="E22" s="75"/>
      <c r="F22" s="75"/>
      <c r="G22" s="45">
        <v>0</v>
      </c>
      <c r="H22" s="46">
        <v>0</v>
      </c>
      <c r="I22" s="46">
        <v>0</v>
      </c>
      <c r="J22" s="46">
        <v>0</v>
      </c>
      <c r="K22" s="46"/>
      <c r="L22" s="16"/>
    </row>
    <row r="23" spans="1:49" ht="15" customHeight="1">
      <c r="B23" s="80" t="s">
        <v>24</v>
      </c>
      <c r="C23" s="81"/>
      <c r="D23" s="81"/>
      <c r="E23" s="81"/>
      <c r="F23" s="82"/>
      <c r="G23" s="47">
        <v>0</v>
      </c>
      <c r="H23" s="48">
        <v>0</v>
      </c>
      <c r="I23" s="48">
        <v>0</v>
      </c>
      <c r="J23" s="48">
        <v>0</v>
      </c>
      <c r="K23" s="48"/>
      <c r="L23" s="34"/>
    </row>
    <row r="24" spans="1:49" s="35" customFormat="1" ht="15" customHeight="1">
      <c r="A24"/>
      <c r="B24" s="74" t="s">
        <v>25</v>
      </c>
      <c r="C24" s="75"/>
      <c r="D24" s="75"/>
      <c r="E24" s="75"/>
      <c r="F24" s="75"/>
      <c r="G24" s="45">
        <v>0</v>
      </c>
      <c r="H24" s="46">
        <v>0</v>
      </c>
      <c r="I24" s="46">
        <v>0</v>
      </c>
      <c r="J24" s="46">
        <v>0</v>
      </c>
      <c r="K24" s="49"/>
      <c r="L24" s="1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5" customFormat="1" ht="15" customHeight="1">
      <c r="A25"/>
      <c r="B25" s="74" t="s">
        <v>26</v>
      </c>
      <c r="C25" s="75"/>
      <c r="D25" s="75"/>
      <c r="E25" s="75"/>
      <c r="F25" s="75"/>
      <c r="G25" s="45">
        <v>0</v>
      </c>
      <c r="H25" s="46">
        <v>0</v>
      </c>
      <c r="I25" s="46">
        <v>0</v>
      </c>
      <c r="J25" s="46">
        <v>0</v>
      </c>
      <c r="K25" s="49"/>
      <c r="L25" s="1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4" customFormat="1">
      <c r="A26" s="42"/>
      <c r="B26" s="80" t="s">
        <v>27</v>
      </c>
      <c r="C26" s="81"/>
      <c r="D26" s="81"/>
      <c r="E26" s="81"/>
      <c r="F26" s="82"/>
      <c r="G26" s="47">
        <v>0</v>
      </c>
      <c r="H26" s="48">
        <v>0</v>
      </c>
      <c r="I26" s="48">
        <v>0</v>
      </c>
      <c r="J26" s="48">
        <v>0</v>
      </c>
      <c r="K26" s="48"/>
      <c r="L26" s="43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</row>
    <row r="27" spans="1:49" ht="15.75">
      <c r="B27" s="92" t="s">
        <v>28</v>
      </c>
      <c r="C27" s="92"/>
      <c r="D27" s="92"/>
      <c r="E27" s="92"/>
      <c r="F27" s="92"/>
      <c r="G27" s="50">
        <v>0</v>
      </c>
      <c r="H27" s="51">
        <v>0</v>
      </c>
      <c r="I27" s="51">
        <v>0</v>
      </c>
      <c r="J27" s="51">
        <v>0</v>
      </c>
      <c r="K27" s="51"/>
      <c r="L27" s="36"/>
    </row>
    <row r="29" spans="1:49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49">
      <c r="B30" s="72" t="s">
        <v>29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49" ht="15" customHeight="1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49" ht="15" customHeight="1">
      <c r="B32" s="72" t="s">
        <v>31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2:12" ht="36.75" customHeight="1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2:12" ht="15" customHeight="1">
      <c r="B34" s="84" t="s">
        <v>32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2:12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tabSelected="1" topLeftCell="H1" zoomScale="90" zoomScaleNormal="90" workbookViewId="0">
      <selection activeCell="AD15" sqref="AD15"/>
    </sheetView>
  </sheetViews>
  <sheetFormatPr defaultRowHeight="1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18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>
      <c r="B4" s="83" t="s">
        <v>33</v>
      </c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2:12" ht="18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>
      <c r="B6" s="83" t="s">
        <v>34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12" ht="18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>
      <c r="B8" s="98" t="s">
        <v>4</v>
      </c>
      <c r="C8" s="99"/>
      <c r="D8" s="99"/>
      <c r="E8" s="99"/>
      <c r="F8" s="100"/>
      <c r="G8" s="34" t="s">
        <v>35</v>
      </c>
      <c r="H8" s="34" t="s">
        <v>6</v>
      </c>
      <c r="I8" s="34" t="s">
        <v>7</v>
      </c>
      <c r="J8" s="34" t="s">
        <v>36</v>
      </c>
      <c r="K8" s="34" t="s">
        <v>9</v>
      </c>
      <c r="L8" s="34" t="s">
        <v>10</v>
      </c>
    </row>
    <row r="9" spans="2:12">
      <c r="B9" s="95">
        <v>1</v>
      </c>
      <c r="C9" s="96"/>
      <c r="D9" s="96"/>
      <c r="E9" s="96"/>
      <c r="F9" s="97"/>
      <c r="G9" s="37">
        <v>2</v>
      </c>
      <c r="H9" s="37">
        <v>3</v>
      </c>
      <c r="I9" s="37">
        <v>4</v>
      </c>
      <c r="J9" s="37">
        <v>5</v>
      </c>
      <c r="K9" s="37" t="s">
        <v>11</v>
      </c>
      <c r="L9" s="37" t="s">
        <v>12</v>
      </c>
    </row>
    <row r="10" spans="2:12">
      <c r="B10" s="8"/>
      <c r="C10" s="8"/>
      <c r="D10" s="8"/>
      <c r="E10" s="8"/>
      <c r="F10" s="8" t="s">
        <v>37</v>
      </c>
      <c r="G10" s="54"/>
      <c r="H10" s="54"/>
      <c r="I10" s="54">
        <v>0</v>
      </c>
      <c r="J10" s="55"/>
      <c r="K10" s="55"/>
      <c r="L10" s="55"/>
    </row>
    <row r="11" spans="2:12">
      <c r="B11" s="8">
        <v>6</v>
      </c>
      <c r="C11" s="8"/>
      <c r="D11" s="8"/>
      <c r="E11" s="8"/>
      <c r="F11" s="8" t="s">
        <v>38</v>
      </c>
      <c r="G11" s="56">
        <f>G12+G15+G19</f>
        <v>275711.78000000003</v>
      </c>
      <c r="H11" s="56">
        <f>H12+H15+H19</f>
        <v>728951</v>
      </c>
      <c r="I11" s="56">
        <v>0</v>
      </c>
      <c r="J11" s="56">
        <f>J12+J15+J19</f>
        <v>345681.19</v>
      </c>
      <c r="K11" s="54">
        <f>(J11/G11)*100</f>
        <v>125.37773685259295</v>
      </c>
      <c r="L11" s="54">
        <f>(J11/H11)*100</f>
        <v>47.421732050576786</v>
      </c>
    </row>
    <row r="12" spans="2:12" ht="25.5">
      <c r="B12" s="8"/>
      <c r="C12" s="12">
        <v>65</v>
      </c>
      <c r="D12" s="12"/>
      <c r="E12" s="12"/>
      <c r="F12" s="12" t="s">
        <v>39</v>
      </c>
      <c r="G12" s="54">
        <f>G13</f>
        <v>756.52</v>
      </c>
      <c r="H12" s="54">
        <f t="shared" ref="H12:I12" si="0">H13</f>
        <v>1327</v>
      </c>
      <c r="I12" s="54">
        <f t="shared" si="0"/>
        <v>0</v>
      </c>
      <c r="J12" s="54">
        <f t="shared" ref="J12" si="1">J13</f>
        <v>757.93</v>
      </c>
      <c r="K12" s="54">
        <f t="shared" ref="K12:K21" si="2">(J12/G12)*100</f>
        <v>100.18637973880399</v>
      </c>
      <c r="L12" s="54">
        <f t="shared" ref="L12:L21" si="3">(J12/H12)*100</f>
        <v>57.116051243406176</v>
      </c>
    </row>
    <row r="13" spans="2:12">
      <c r="B13" s="9"/>
      <c r="C13" s="9"/>
      <c r="D13" s="9">
        <v>652</v>
      </c>
      <c r="E13" s="9"/>
      <c r="F13" s="9" t="s">
        <v>40</v>
      </c>
      <c r="G13" s="54">
        <f>G14</f>
        <v>756.52</v>
      </c>
      <c r="H13" s="54">
        <v>1327</v>
      </c>
      <c r="I13" s="54">
        <v>0</v>
      </c>
      <c r="J13" s="54">
        <f>J14</f>
        <v>757.93</v>
      </c>
      <c r="K13" s="54">
        <f t="shared" si="2"/>
        <v>100.18637973880399</v>
      </c>
      <c r="L13" s="54">
        <f t="shared" si="3"/>
        <v>57.116051243406176</v>
      </c>
    </row>
    <row r="14" spans="2:12">
      <c r="B14" s="9"/>
      <c r="C14" s="9"/>
      <c r="D14" s="9"/>
      <c r="E14" s="9">
        <v>6526</v>
      </c>
      <c r="F14" s="9" t="s">
        <v>41</v>
      </c>
      <c r="G14" s="54">
        <v>756.52</v>
      </c>
      <c r="H14" s="54">
        <v>1327</v>
      </c>
      <c r="I14" s="54">
        <v>0</v>
      </c>
      <c r="J14" s="54">
        <v>757.93</v>
      </c>
      <c r="K14" s="54">
        <f t="shared" si="2"/>
        <v>100.18637973880399</v>
      </c>
      <c r="L14" s="54">
        <f t="shared" si="3"/>
        <v>57.116051243406176</v>
      </c>
    </row>
    <row r="15" spans="2:12" ht="38.25">
      <c r="B15" s="8"/>
      <c r="C15" s="12">
        <v>66</v>
      </c>
      <c r="D15" s="12"/>
      <c r="E15" s="12"/>
      <c r="F15" s="12" t="s">
        <v>42</v>
      </c>
      <c r="G15" s="54">
        <f>G16</f>
        <v>0</v>
      </c>
      <c r="H15" s="54">
        <f t="shared" ref="H15" si="4">H16</f>
        <v>1689</v>
      </c>
      <c r="I15" s="54">
        <f t="shared" ref="I15" si="5">I16</f>
        <v>0</v>
      </c>
      <c r="J15" s="54">
        <f t="shared" ref="J15" si="6">J16</f>
        <v>2963.6099999999997</v>
      </c>
      <c r="K15" s="54"/>
      <c r="L15" s="54">
        <f t="shared" si="3"/>
        <v>175.46536412078152</v>
      </c>
    </row>
    <row r="16" spans="2:12" ht="38.25">
      <c r="B16" s="9"/>
      <c r="C16" s="9"/>
      <c r="D16" s="9">
        <v>663</v>
      </c>
      <c r="E16" s="9"/>
      <c r="F16" s="22" t="s">
        <v>43</v>
      </c>
      <c r="G16" s="54">
        <f>G17</f>
        <v>0</v>
      </c>
      <c r="H16" s="54">
        <f>H17+H18</f>
        <v>1689</v>
      </c>
      <c r="I16" s="54">
        <v>0</v>
      </c>
      <c r="J16" s="54">
        <f>J17+J18</f>
        <v>2963.6099999999997</v>
      </c>
      <c r="K16" s="54"/>
      <c r="L16" s="54">
        <f t="shared" si="3"/>
        <v>175.46536412078152</v>
      </c>
    </row>
    <row r="17" spans="2:12">
      <c r="B17" s="9"/>
      <c r="C17" s="9"/>
      <c r="D17" s="9"/>
      <c r="E17" s="9">
        <v>6631</v>
      </c>
      <c r="F17" s="9" t="s">
        <v>44</v>
      </c>
      <c r="G17" s="54">
        <v>0</v>
      </c>
      <c r="H17" s="54">
        <v>1189</v>
      </c>
      <c r="I17" s="54">
        <v>0</v>
      </c>
      <c r="J17" s="54">
        <v>1163.6099999999999</v>
      </c>
      <c r="K17" s="54"/>
      <c r="L17" s="54">
        <f t="shared" si="3"/>
        <v>97.864592094196794</v>
      </c>
    </row>
    <row r="18" spans="2:12">
      <c r="B18" s="9"/>
      <c r="C18" s="9"/>
      <c r="D18" s="10"/>
      <c r="E18" s="9">
        <v>6632</v>
      </c>
      <c r="F18" s="9" t="s">
        <v>45</v>
      </c>
      <c r="G18" s="54">
        <v>0</v>
      </c>
      <c r="H18" s="54">
        <v>500</v>
      </c>
      <c r="I18" s="54"/>
      <c r="J18" s="54">
        <v>1800</v>
      </c>
      <c r="K18" s="54"/>
      <c r="L18" s="54">
        <f t="shared" si="3"/>
        <v>360</v>
      </c>
    </row>
    <row r="19" spans="2:12" ht="25.5">
      <c r="B19" s="9"/>
      <c r="C19" s="12">
        <v>67</v>
      </c>
      <c r="D19" s="12"/>
      <c r="E19" s="12"/>
      <c r="F19" s="12" t="s">
        <v>46</v>
      </c>
      <c r="G19" s="54">
        <f>G20</f>
        <v>274955.26</v>
      </c>
      <c r="H19" s="54">
        <f t="shared" ref="H19" si="7">H20</f>
        <v>725935</v>
      </c>
      <c r="I19" s="54">
        <f t="shared" ref="I19" si="8">I20</f>
        <v>0</v>
      </c>
      <c r="J19" s="54">
        <f>J20</f>
        <v>341959.65</v>
      </c>
      <c r="K19" s="54">
        <f t="shared" si="2"/>
        <v>124.36919737414736</v>
      </c>
      <c r="L19" s="54">
        <f t="shared" si="3"/>
        <v>47.106097653371172</v>
      </c>
    </row>
    <row r="20" spans="2:12" ht="30.75" customHeight="1">
      <c r="B20" s="9"/>
      <c r="C20" s="9"/>
      <c r="D20" s="9">
        <v>671</v>
      </c>
      <c r="E20" s="9"/>
      <c r="F20" s="22" t="s">
        <v>47</v>
      </c>
      <c r="G20" s="54">
        <f>G21</f>
        <v>274955.26</v>
      </c>
      <c r="H20" s="54">
        <f>H21</f>
        <v>725935</v>
      </c>
      <c r="I20" s="54">
        <v>0</v>
      </c>
      <c r="J20" s="54">
        <f>J21</f>
        <v>341959.65</v>
      </c>
      <c r="K20" s="54">
        <f t="shared" si="2"/>
        <v>124.36919737414736</v>
      </c>
      <c r="L20" s="54">
        <f t="shared" si="3"/>
        <v>47.106097653371172</v>
      </c>
    </row>
    <row r="21" spans="2:12" ht="25.5">
      <c r="B21" s="9"/>
      <c r="C21" s="9"/>
      <c r="D21" s="9"/>
      <c r="E21" s="9">
        <v>6711</v>
      </c>
      <c r="F21" s="22" t="s">
        <v>48</v>
      </c>
      <c r="G21" s="54">
        <v>274955.26</v>
      </c>
      <c r="H21" s="54">
        <v>725935</v>
      </c>
      <c r="I21" s="54">
        <v>0</v>
      </c>
      <c r="J21" s="54">
        <v>341959.65</v>
      </c>
      <c r="K21" s="54">
        <f t="shared" si="2"/>
        <v>124.36919737414736</v>
      </c>
      <c r="L21" s="54">
        <f t="shared" si="3"/>
        <v>47.106097653371172</v>
      </c>
    </row>
    <row r="23" spans="2:12" ht="18"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</row>
    <row r="24" spans="2:12" ht="25.5">
      <c r="B24" s="98" t="s">
        <v>4</v>
      </c>
      <c r="C24" s="99"/>
      <c r="D24" s="99"/>
      <c r="E24" s="99"/>
      <c r="F24" s="100"/>
      <c r="G24" s="34" t="s">
        <v>35</v>
      </c>
      <c r="H24" s="34" t="s">
        <v>6</v>
      </c>
      <c r="I24" s="34" t="s">
        <v>7</v>
      </c>
      <c r="J24" s="34" t="s">
        <v>36</v>
      </c>
      <c r="K24" s="34" t="s">
        <v>9</v>
      </c>
      <c r="L24" s="34" t="s">
        <v>10</v>
      </c>
    </row>
    <row r="25" spans="2:12">
      <c r="B25" s="95">
        <v>1</v>
      </c>
      <c r="C25" s="96"/>
      <c r="D25" s="96"/>
      <c r="E25" s="96"/>
      <c r="F25" s="97"/>
      <c r="G25" s="37">
        <v>2</v>
      </c>
      <c r="H25" s="37">
        <v>3</v>
      </c>
      <c r="I25" s="37">
        <v>4</v>
      </c>
      <c r="J25" s="37">
        <v>5</v>
      </c>
      <c r="K25" s="37" t="s">
        <v>11</v>
      </c>
      <c r="L25" s="37" t="s">
        <v>12</v>
      </c>
    </row>
    <row r="26" spans="2:12">
      <c r="B26" s="8"/>
      <c r="C26" s="8"/>
      <c r="D26" s="8"/>
      <c r="E26" s="8"/>
      <c r="F26" s="8" t="s">
        <v>49</v>
      </c>
      <c r="G26" s="60">
        <f t="shared" ref="G26:I26" si="9">G27+G73</f>
        <v>274403.8299999999</v>
      </c>
      <c r="H26" s="60">
        <f t="shared" si="9"/>
        <v>728951</v>
      </c>
      <c r="I26" s="60">
        <f t="shared" si="9"/>
        <v>0</v>
      </c>
      <c r="J26" s="60">
        <f>J27+J73</f>
        <v>360277.39</v>
      </c>
      <c r="K26" s="54"/>
      <c r="L26" s="54">
        <f>(J26/H26)*100</f>
        <v>49.424088861939971</v>
      </c>
    </row>
    <row r="27" spans="2:12">
      <c r="B27" s="8">
        <v>3</v>
      </c>
      <c r="C27" s="8"/>
      <c r="D27" s="8"/>
      <c r="E27" s="8"/>
      <c r="F27" s="8" t="s">
        <v>50</v>
      </c>
      <c r="G27" s="60">
        <f>G28+G36+G61+G64+G67</f>
        <v>274403.8299999999</v>
      </c>
      <c r="H27" s="60">
        <f>H28+H36+H61+H64+H67</f>
        <v>728951</v>
      </c>
      <c r="I27" s="60">
        <f>I28+I36+I61+I64+I67</f>
        <v>0</v>
      </c>
      <c r="J27" s="60">
        <f>J28+J36+J61+J64+J67</f>
        <v>358477.39</v>
      </c>
      <c r="K27" s="54"/>
      <c r="L27" s="54">
        <f t="shared" ref="L27:L70" si="10">(J27/H27)*100</f>
        <v>49.177158684191397</v>
      </c>
    </row>
    <row r="28" spans="2:12">
      <c r="B28" s="8"/>
      <c r="C28" s="61">
        <v>31</v>
      </c>
      <c r="D28" s="61"/>
      <c r="E28" s="61"/>
      <c r="F28" s="61" t="s">
        <v>51</v>
      </c>
      <c r="G28" s="62">
        <f>G29+G33+G34</f>
        <v>220729.02999999997</v>
      </c>
      <c r="H28" s="62">
        <f>H29+H33+H34</f>
        <v>519476</v>
      </c>
      <c r="I28" s="62">
        <v>0</v>
      </c>
      <c r="J28" s="62">
        <f>J29+J33+J34</f>
        <v>270374.53000000003</v>
      </c>
      <c r="K28" s="62">
        <f>(J28/G28)*100</f>
        <v>122.49160429871868</v>
      </c>
      <c r="L28" s="60">
        <f t="shared" si="10"/>
        <v>52.047549838683608</v>
      </c>
    </row>
    <row r="29" spans="2:12">
      <c r="B29" s="9"/>
      <c r="C29" s="9"/>
      <c r="D29" s="9">
        <v>311</v>
      </c>
      <c r="E29" s="9"/>
      <c r="F29" s="9" t="s">
        <v>52</v>
      </c>
      <c r="G29" s="54">
        <f>G30+G31+G32</f>
        <v>183008.22999999998</v>
      </c>
      <c r="H29" s="54">
        <f t="shared" ref="H29:J29" si="11">H30+H31+H32</f>
        <v>434268</v>
      </c>
      <c r="I29" s="54">
        <f t="shared" si="11"/>
        <v>0</v>
      </c>
      <c r="J29" s="54">
        <f t="shared" si="11"/>
        <v>221368.25</v>
      </c>
      <c r="K29" s="54">
        <f t="shared" ref="K29:K34" si="12">(J29/G29)*100</f>
        <v>120.96081689878102</v>
      </c>
      <c r="L29" s="54">
        <f t="shared" si="10"/>
        <v>50.975031547339434</v>
      </c>
    </row>
    <row r="30" spans="2:12">
      <c r="B30" s="9"/>
      <c r="C30" s="9"/>
      <c r="D30" s="9"/>
      <c r="E30" s="9">
        <v>3111</v>
      </c>
      <c r="F30" s="9" t="s">
        <v>53</v>
      </c>
      <c r="G30" s="54">
        <v>143592.53</v>
      </c>
      <c r="H30" s="54">
        <v>345145</v>
      </c>
      <c r="I30" s="54">
        <v>0</v>
      </c>
      <c r="J30" s="54">
        <v>174382.88</v>
      </c>
      <c r="K30" s="54">
        <f t="shared" si="12"/>
        <v>121.4428633578641</v>
      </c>
      <c r="L30" s="54">
        <f t="shared" si="10"/>
        <v>50.524527372553564</v>
      </c>
    </row>
    <row r="31" spans="2:12">
      <c r="B31" s="9"/>
      <c r="C31" s="9"/>
      <c r="D31" s="9"/>
      <c r="E31" s="9">
        <v>3113</v>
      </c>
      <c r="F31" s="9" t="s">
        <v>54</v>
      </c>
      <c r="G31" s="54">
        <v>893.27</v>
      </c>
      <c r="H31" s="54">
        <v>2654</v>
      </c>
      <c r="I31" s="54">
        <v>0</v>
      </c>
      <c r="J31" s="54">
        <v>629.46</v>
      </c>
      <c r="K31" s="54">
        <f t="shared" si="12"/>
        <v>70.466936088752561</v>
      </c>
      <c r="L31" s="54">
        <f t="shared" si="10"/>
        <v>23.717407686510928</v>
      </c>
    </row>
    <row r="32" spans="2:12">
      <c r="B32" s="9"/>
      <c r="C32" s="9"/>
      <c r="D32" s="9"/>
      <c r="E32" s="9">
        <v>3114</v>
      </c>
      <c r="F32" s="9" t="s">
        <v>55</v>
      </c>
      <c r="G32" s="54">
        <v>38522.43</v>
      </c>
      <c r="H32" s="54">
        <v>86469</v>
      </c>
      <c r="I32" s="54">
        <v>0</v>
      </c>
      <c r="J32" s="54">
        <v>46355.91</v>
      </c>
      <c r="K32" s="54">
        <f t="shared" si="12"/>
        <v>120.33485426542407</v>
      </c>
      <c r="L32" s="54">
        <f t="shared" si="10"/>
        <v>53.609860181105375</v>
      </c>
    </row>
    <row r="33" spans="2:12">
      <c r="B33" s="9"/>
      <c r="C33" s="9"/>
      <c r="D33" s="9">
        <v>312</v>
      </c>
      <c r="E33" s="9"/>
      <c r="F33" s="9" t="s">
        <v>56</v>
      </c>
      <c r="G33" s="54">
        <v>7673.44</v>
      </c>
      <c r="H33" s="54">
        <v>18847</v>
      </c>
      <c r="I33" s="54">
        <v>0</v>
      </c>
      <c r="J33" s="54">
        <v>12480.48</v>
      </c>
      <c r="K33" s="54">
        <f t="shared" si="12"/>
        <v>162.64517608790842</v>
      </c>
      <c r="L33" s="54">
        <f t="shared" si="10"/>
        <v>66.219981959993632</v>
      </c>
    </row>
    <row r="34" spans="2:12">
      <c r="B34" s="9"/>
      <c r="C34" s="9"/>
      <c r="D34" s="9">
        <v>313</v>
      </c>
      <c r="E34" s="9"/>
      <c r="F34" s="9" t="s">
        <v>57</v>
      </c>
      <c r="G34" s="54">
        <f>G35</f>
        <v>30047.360000000001</v>
      </c>
      <c r="H34" s="54">
        <f t="shared" ref="H34:J34" si="13">H35</f>
        <v>66361</v>
      </c>
      <c r="I34" s="54">
        <v>0</v>
      </c>
      <c r="J34" s="54">
        <f t="shared" si="13"/>
        <v>36525.800000000003</v>
      </c>
      <c r="K34" s="54">
        <f t="shared" si="12"/>
        <v>121.56076274255044</v>
      </c>
      <c r="L34" s="54">
        <f t="shared" si="10"/>
        <v>55.041063275116407</v>
      </c>
    </row>
    <row r="35" spans="2:12">
      <c r="B35" s="9"/>
      <c r="C35" s="9"/>
      <c r="D35" s="9"/>
      <c r="E35" s="9">
        <v>3132</v>
      </c>
      <c r="F35" s="9"/>
      <c r="G35" s="54">
        <v>30047.360000000001</v>
      </c>
      <c r="H35" s="54">
        <v>66361</v>
      </c>
      <c r="I35" s="54">
        <v>0</v>
      </c>
      <c r="J35" s="54">
        <v>36525.800000000003</v>
      </c>
      <c r="K35" s="54">
        <f>(J35/G35)*100</f>
        <v>121.56076274255044</v>
      </c>
      <c r="L35" s="54">
        <f t="shared" si="10"/>
        <v>55.041063275116407</v>
      </c>
    </row>
    <row r="36" spans="2:12">
      <c r="B36" s="9"/>
      <c r="C36" s="59">
        <v>32</v>
      </c>
      <c r="D36" s="59"/>
      <c r="E36" s="59"/>
      <c r="F36" s="59" t="s">
        <v>58</v>
      </c>
      <c r="G36" s="62">
        <f>G37+G41+G48+G56</f>
        <v>50957.049999999996</v>
      </c>
      <c r="H36" s="62">
        <f>H37+H41+H48+H56</f>
        <v>191690</v>
      </c>
      <c r="I36" s="62"/>
      <c r="J36" s="62">
        <f>J37+J41+J48+J56</f>
        <v>81325.22</v>
      </c>
      <c r="K36" s="60">
        <f t="shared" ref="K36:K60" si="14">(J36/G36)*100</f>
        <v>159.5956202331179</v>
      </c>
      <c r="L36" s="60">
        <f t="shared" si="10"/>
        <v>42.425384735771296</v>
      </c>
    </row>
    <row r="37" spans="2:12">
      <c r="B37" s="9"/>
      <c r="C37" s="9"/>
      <c r="D37" s="9">
        <v>321</v>
      </c>
      <c r="E37" s="9"/>
      <c r="F37" s="9" t="s">
        <v>59</v>
      </c>
      <c r="G37" s="54">
        <f>G38+G39+G40</f>
        <v>6390.18</v>
      </c>
      <c r="H37" s="54">
        <f>H38+H39+H40</f>
        <v>16989</v>
      </c>
      <c r="I37" s="54">
        <f t="shared" ref="I37:J37" si="15">I38+I39+I40</f>
        <v>0</v>
      </c>
      <c r="J37" s="54">
        <f t="shared" si="15"/>
        <v>8332.4399999999987</v>
      </c>
      <c r="K37" s="54">
        <f t="shared" si="14"/>
        <v>130.39444898265774</v>
      </c>
      <c r="L37" s="54">
        <f t="shared" si="10"/>
        <v>49.046088645594196</v>
      </c>
    </row>
    <row r="38" spans="2:12">
      <c r="B38" s="9"/>
      <c r="C38" s="15"/>
      <c r="D38" s="9"/>
      <c r="E38" s="9">
        <v>3211</v>
      </c>
      <c r="F38" s="22" t="s">
        <v>60</v>
      </c>
      <c r="G38" s="54">
        <v>870.28</v>
      </c>
      <c r="H38" s="54">
        <v>4792</v>
      </c>
      <c r="I38" s="54">
        <v>0</v>
      </c>
      <c r="J38" s="54">
        <v>1638.71</v>
      </c>
      <c r="K38" s="54">
        <f t="shared" si="14"/>
        <v>188.29686997288232</v>
      </c>
      <c r="L38" s="54">
        <f t="shared" si="10"/>
        <v>34.196786310517531</v>
      </c>
    </row>
    <row r="39" spans="2:12" ht="30" customHeight="1">
      <c r="B39" s="9"/>
      <c r="C39" s="15"/>
      <c r="D39" s="9"/>
      <c r="E39" s="9">
        <v>3212</v>
      </c>
      <c r="F39" s="22" t="s">
        <v>61</v>
      </c>
      <c r="G39" s="54">
        <v>4995.6400000000003</v>
      </c>
      <c r="H39" s="54">
        <v>11148</v>
      </c>
      <c r="I39" s="54">
        <v>0</v>
      </c>
      <c r="J39" s="54">
        <v>6693.73</v>
      </c>
      <c r="K39" s="54">
        <f t="shared" si="14"/>
        <v>133.99144053614751</v>
      </c>
      <c r="L39" s="54">
        <f t="shared" si="10"/>
        <v>60.044223179045566</v>
      </c>
    </row>
    <row r="40" spans="2:12" ht="30" customHeight="1">
      <c r="B40" s="9"/>
      <c r="C40" s="15"/>
      <c r="D40" s="9"/>
      <c r="E40" s="9">
        <v>3213</v>
      </c>
      <c r="F40" s="22" t="s">
        <v>62</v>
      </c>
      <c r="G40" s="54">
        <v>524.26</v>
      </c>
      <c r="H40" s="54">
        <v>1049</v>
      </c>
      <c r="I40" s="54"/>
      <c r="J40" s="54">
        <v>0</v>
      </c>
      <c r="K40" s="54">
        <f t="shared" si="14"/>
        <v>0</v>
      </c>
      <c r="L40" s="54">
        <f t="shared" si="10"/>
        <v>0</v>
      </c>
    </row>
    <row r="41" spans="2:12">
      <c r="B41" s="10"/>
      <c r="C41" s="10"/>
      <c r="D41" s="10">
        <v>322</v>
      </c>
      <c r="E41" s="10"/>
      <c r="F41" s="10" t="s">
        <v>63</v>
      </c>
      <c r="G41" s="58">
        <f>G42+G43+G44+G45+G46</f>
        <v>30036.52</v>
      </c>
      <c r="H41" s="58">
        <f>H42+H43+H44+H45+H46+H47</f>
        <v>100769</v>
      </c>
      <c r="I41" s="58">
        <f t="shared" ref="I41" si="16">I42+I43+I44+I45+I46</f>
        <v>0</v>
      </c>
      <c r="J41" s="58">
        <f t="shared" ref="J41" si="17">J42+J43+J44+J45+J46</f>
        <v>41870.250000000007</v>
      </c>
      <c r="K41" s="54">
        <f t="shared" si="14"/>
        <v>139.39780640367127</v>
      </c>
      <c r="L41" s="54">
        <f t="shared" si="10"/>
        <v>41.550724925324261</v>
      </c>
    </row>
    <row r="42" spans="2:12" ht="24" customHeight="1">
      <c r="B42" s="9"/>
      <c r="C42" s="15"/>
      <c r="D42" s="9"/>
      <c r="E42" s="9">
        <v>3221</v>
      </c>
      <c r="F42" s="22" t="s">
        <v>64</v>
      </c>
      <c r="G42" s="54">
        <v>1809.5</v>
      </c>
      <c r="H42" s="54">
        <v>7774</v>
      </c>
      <c r="I42" s="54">
        <v>0</v>
      </c>
      <c r="J42" s="54">
        <v>4855.54</v>
      </c>
      <c r="K42" s="54">
        <f t="shared" si="14"/>
        <v>268.33600442111083</v>
      </c>
      <c r="L42" s="54">
        <f t="shared" si="10"/>
        <v>62.458708515564695</v>
      </c>
    </row>
    <row r="43" spans="2:12" ht="24" customHeight="1">
      <c r="B43" s="9"/>
      <c r="C43" s="15"/>
      <c r="D43" s="9"/>
      <c r="E43" s="9">
        <v>3222</v>
      </c>
      <c r="F43" s="22" t="s">
        <v>65</v>
      </c>
      <c r="G43" s="54">
        <v>9795.23</v>
      </c>
      <c r="H43" s="54">
        <v>45662</v>
      </c>
      <c r="I43" s="54">
        <v>0</v>
      </c>
      <c r="J43" s="54">
        <v>19651.310000000001</v>
      </c>
      <c r="K43" s="54">
        <f t="shared" si="14"/>
        <v>200.62122073703225</v>
      </c>
      <c r="L43" s="54">
        <f t="shared" si="10"/>
        <v>43.03646358021988</v>
      </c>
    </row>
    <row r="44" spans="2:12">
      <c r="B44" s="9"/>
      <c r="C44" s="15"/>
      <c r="D44" s="9"/>
      <c r="E44" s="9">
        <v>3223</v>
      </c>
      <c r="F44" s="22" t="s">
        <v>66</v>
      </c>
      <c r="G44" s="54">
        <v>17833.27</v>
      </c>
      <c r="H44" s="54">
        <v>39286</v>
      </c>
      <c r="I44" s="54"/>
      <c r="J44" s="54">
        <v>16621.169999999998</v>
      </c>
      <c r="K44" s="54">
        <f t="shared" si="14"/>
        <v>93.203153431759844</v>
      </c>
      <c r="L44" s="54">
        <f t="shared" si="10"/>
        <v>42.308125031817944</v>
      </c>
    </row>
    <row r="45" spans="2:12" ht="24" customHeight="1">
      <c r="B45" s="9"/>
      <c r="C45" s="15"/>
      <c r="D45" s="9"/>
      <c r="E45" s="9">
        <v>3224</v>
      </c>
      <c r="F45" s="22" t="s">
        <v>67</v>
      </c>
      <c r="G45" s="54">
        <v>504.08</v>
      </c>
      <c r="H45" s="54">
        <v>3004</v>
      </c>
      <c r="I45" s="54">
        <v>0</v>
      </c>
      <c r="J45" s="54">
        <v>388.12</v>
      </c>
      <c r="K45" s="54">
        <f t="shared" si="14"/>
        <v>76.995714965878435</v>
      </c>
      <c r="L45" s="54">
        <f t="shared" si="10"/>
        <v>12.92010652463382</v>
      </c>
    </row>
    <row r="46" spans="2:12" ht="24" customHeight="1">
      <c r="B46" s="9"/>
      <c r="C46" s="15"/>
      <c r="D46" s="9"/>
      <c r="E46" s="9">
        <v>3225</v>
      </c>
      <c r="F46" s="22" t="s">
        <v>68</v>
      </c>
      <c r="G46" s="54">
        <v>94.44</v>
      </c>
      <c r="H46" s="54">
        <v>3318</v>
      </c>
      <c r="I46" s="54">
        <v>0</v>
      </c>
      <c r="J46" s="54">
        <v>354.11</v>
      </c>
      <c r="K46" s="54">
        <f t="shared" si="14"/>
        <v>374.95764506565018</v>
      </c>
      <c r="L46" s="54">
        <f t="shared" si="10"/>
        <v>10.672393007836046</v>
      </c>
    </row>
    <row r="47" spans="2:12" ht="24" customHeight="1">
      <c r="B47" s="9"/>
      <c r="C47" s="15"/>
      <c r="D47" s="9"/>
      <c r="E47" s="9">
        <v>3227</v>
      </c>
      <c r="F47" s="22" t="s">
        <v>69</v>
      </c>
      <c r="G47" s="54"/>
      <c r="H47" s="54">
        <v>1725</v>
      </c>
      <c r="I47" s="54"/>
      <c r="J47" s="54"/>
      <c r="K47" s="54"/>
      <c r="L47" s="54">
        <f t="shared" si="10"/>
        <v>0</v>
      </c>
    </row>
    <row r="48" spans="2:12">
      <c r="B48" s="10"/>
      <c r="C48" s="10"/>
      <c r="D48" s="10">
        <v>323</v>
      </c>
      <c r="E48" s="10"/>
      <c r="F48" s="10" t="s">
        <v>70</v>
      </c>
      <c r="G48" s="58">
        <f>G49+G50+G51+G52+G53+G54+G55</f>
        <v>13177.64</v>
      </c>
      <c r="H48" s="58">
        <f t="shared" ref="H48:J48" si="18">H49+H50+H51+H52+H53+H54+H55</f>
        <v>67123</v>
      </c>
      <c r="I48" s="58">
        <f t="shared" si="18"/>
        <v>0</v>
      </c>
      <c r="J48" s="58">
        <f t="shared" si="18"/>
        <v>29188.870000000003</v>
      </c>
      <c r="K48" s="54">
        <f t="shared" si="14"/>
        <v>221.50301571449825</v>
      </c>
      <c r="L48" s="54">
        <f t="shared" si="10"/>
        <v>43.485645754808338</v>
      </c>
    </row>
    <row r="49" spans="2:12">
      <c r="B49" s="9"/>
      <c r="C49" s="15"/>
      <c r="D49" s="9"/>
      <c r="E49" s="9">
        <v>3231</v>
      </c>
      <c r="F49" s="22" t="s">
        <v>71</v>
      </c>
      <c r="G49" s="57">
        <v>3855.08</v>
      </c>
      <c r="H49" s="54">
        <v>7671</v>
      </c>
      <c r="I49" s="54">
        <v>0</v>
      </c>
      <c r="J49" s="54">
        <v>3921.09</v>
      </c>
      <c r="K49" s="54">
        <f t="shared" si="14"/>
        <v>101.71228612635797</v>
      </c>
      <c r="L49" s="54">
        <f t="shared" si="10"/>
        <v>51.115760657019948</v>
      </c>
    </row>
    <row r="50" spans="2:12">
      <c r="B50" s="9"/>
      <c r="C50" s="15"/>
      <c r="D50" s="9"/>
      <c r="E50" s="9">
        <v>3232</v>
      </c>
      <c r="F50" s="22" t="s">
        <v>72</v>
      </c>
      <c r="G50" s="54">
        <v>3144.38</v>
      </c>
      <c r="H50" s="54">
        <v>31597</v>
      </c>
      <c r="I50" s="54">
        <v>0</v>
      </c>
      <c r="J50" s="54">
        <v>18171.900000000001</v>
      </c>
      <c r="K50" s="54">
        <f t="shared" si="14"/>
        <v>577.91679122752339</v>
      </c>
      <c r="L50" s="54">
        <f t="shared" si="10"/>
        <v>57.511472608159011</v>
      </c>
    </row>
    <row r="51" spans="2:12">
      <c r="B51" s="9"/>
      <c r="C51" s="15"/>
      <c r="D51" s="9"/>
      <c r="E51" s="9">
        <v>3233</v>
      </c>
      <c r="F51" s="22" t="s">
        <v>73</v>
      </c>
      <c r="G51" s="54">
        <v>1014.6</v>
      </c>
      <c r="H51" s="54">
        <v>1858</v>
      </c>
      <c r="I51" s="54"/>
      <c r="J51" s="54">
        <v>1669.43</v>
      </c>
      <c r="K51" s="54">
        <f t="shared" si="14"/>
        <v>164.54070569682634</v>
      </c>
      <c r="L51" s="54">
        <f t="shared" si="10"/>
        <v>89.850914962325078</v>
      </c>
    </row>
    <row r="52" spans="2:12">
      <c r="B52" s="9"/>
      <c r="C52" s="15"/>
      <c r="D52" s="9"/>
      <c r="E52" s="9">
        <v>3234</v>
      </c>
      <c r="F52" s="22" t="s">
        <v>74</v>
      </c>
      <c r="G52" s="54">
        <v>2065.5100000000002</v>
      </c>
      <c r="H52" s="54">
        <v>7963</v>
      </c>
      <c r="I52" s="54">
        <v>0</v>
      </c>
      <c r="J52" s="54">
        <v>3046.66</v>
      </c>
      <c r="K52" s="54">
        <f t="shared" si="14"/>
        <v>147.50158556482415</v>
      </c>
      <c r="L52" s="54">
        <f t="shared" si="10"/>
        <v>38.260203440914225</v>
      </c>
    </row>
    <row r="53" spans="2:12">
      <c r="B53" s="9"/>
      <c r="C53" s="15"/>
      <c r="D53" s="9"/>
      <c r="E53" s="9">
        <v>3236</v>
      </c>
      <c r="F53" s="22" t="s">
        <v>75</v>
      </c>
      <c r="G53" s="54">
        <v>473.82</v>
      </c>
      <c r="H53" s="54">
        <v>8545</v>
      </c>
      <c r="I53" s="54">
        <v>0</v>
      </c>
      <c r="J53" s="54">
        <v>130.46</v>
      </c>
      <c r="K53" s="54">
        <f t="shared" si="14"/>
        <v>27.533662572284832</v>
      </c>
      <c r="L53" s="54">
        <f t="shared" si="10"/>
        <v>1.5267407840842599</v>
      </c>
    </row>
    <row r="54" spans="2:12">
      <c r="B54" s="9"/>
      <c r="C54" s="15"/>
      <c r="D54" s="9"/>
      <c r="E54" s="9">
        <v>3237</v>
      </c>
      <c r="F54" s="22" t="s">
        <v>76</v>
      </c>
      <c r="G54" s="54">
        <v>2451.5</v>
      </c>
      <c r="H54" s="54">
        <v>8825</v>
      </c>
      <c r="I54" s="54"/>
      <c r="J54" s="54">
        <v>1900.56</v>
      </c>
      <c r="K54" s="54">
        <f t="shared" si="14"/>
        <v>77.526412400571076</v>
      </c>
      <c r="L54" s="54">
        <f t="shared" si="10"/>
        <v>21.536090651558073</v>
      </c>
    </row>
    <row r="55" spans="2:12">
      <c r="B55" s="9"/>
      <c r="C55" s="15"/>
      <c r="D55" s="9"/>
      <c r="E55" s="9">
        <v>3239</v>
      </c>
      <c r="F55" s="22" t="s">
        <v>77</v>
      </c>
      <c r="G55" s="54">
        <v>172.75</v>
      </c>
      <c r="H55" s="54">
        <v>664</v>
      </c>
      <c r="I55" s="54"/>
      <c r="J55" s="54">
        <v>348.77</v>
      </c>
      <c r="K55" s="54">
        <f t="shared" si="14"/>
        <v>201.89290882778579</v>
      </c>
      <c r="L55" s="54">
        <f t="shared" si="10"/>
        <v>52.525602409638552</v>
      </c>
    </row>
    <row r="56" spans="2:12">
      <c r="B56" s="10"/>
      <c r="C56" s="10"/>
      <c r="D56" s="10">
        <v>329</v>
      </c>
      <c r="E56" s="10"/>
      <c r="F56" s="10" t="s">
        <v>78</v>
      </c>
      <c r="G56" s="58">
        <f>G57+G58+G59+G60</f>
        <v>1352.71</v>
      </c>
      <c r="H56" s="58">
        <f>H57+H58+H59+H60+H71+H72+H73</f>
        <v>6809</v>
      </c>
      <c r="I56" s="58">
        <f>I57+I58+I59+I60+I71+I72+I73</f>
        <v>0</v>
      </c>
      <c r="J56" s="58">
        <f>J57+J58+J59+J60</f>
        <v>1933.6599999999999</v>
      </c>
      <c r="K56" s="54">
        <f t="shared" si="14"/>
        <v>142.94712096458221</v>
      </c>
      <c r="L56" s="54">
        <f t="shared" si="10"/>
        <v>28.398590101336463</v>
      </c>
    </row>
    <row r="57" spans="2:12" ht="25.5">
      <c r="B57" s="9"/>
      <c r="C57" s="15"/>
      <c r="D57" s="9"/>
      <c r="E57" s="9">
        <v>3291</v>
      </c>
      <c r="F57" s="22" t="s">
        <v>79</v>
      </c>
      <c r="G57" s="57">
        <v>182.21</v>
      </c>
      <c r="H57" s="54">
        <v>1526</v>
      </c>
      <c r="I57" s="54">
        <v>0</v>
      </c>
      <c r="J57" s="54">
        <v>719.85</v>
      </c>
      <c r="K57" s="54">
        <f t="shared" si="14"/>
        <v>395.06613248449594</v>
      </c>
      <c r="L57" s="54">
        <f t="shared" si="10"/>
        <v>47.172346002621232</v>
      </c>
    </row>
    <row r="58" spans="2:12">
      <c r="B58" s="9"/>
      <c r="C58" s="15"/>
      <c r="D58" s="9"/>
      <c r="E58" s="9">
        <v>3292</v>
      </c>
      <c r="F58" s="22" t="s">
        <v>80</v>
      </c>
      <c r="G58" s="54">
        <v>253.72</v>
      </c>
      <c r="H58" s="54">
        <v>1208</v>
      </c>
      <c r="I58" s="54">
        <v>0</v>
      </c>
      <c r="J58" s="54">
        <v>275.8</v>
      </c>
      <c r="K58" s="54">
        <f t="shared" si="14"/>
        <v>108.70250670029955</v>
      </c>
      <c r="L58" s="54">
        <f t="shared" si="10"/>
        <v>22.831125827814571</v>
      </c>
    </row>
    <row r="59" spans="2:12">
      <c r="B59" s="9"/>
      <c r="C59" s="15"/>
      <c r="D59" s="9"/>
      <c r="E59" s="9">
        <v>3295</v>
      </c>
      <c r="F59" s="22" t="s">
        <v>81</v>
      </c>
      <c r="G59" s="54">
        <v>734.95</v>
      </c>
      <c r="H59" s="54">
        <v>1524</v>
      </c>
      <c r="I59" s="54"/>
      <c r="J59" s="54">
        <v>824.43</v>
      </c>
      <c r="K59" s="54">
        <f t="shared" si="14"/>
        <v>112.17497788965234</v>
      </c>
      <c r="L59" s="54">
        <f t="shared" si="10"/>
        <v>54.096456692913385</v>
      </c>
    </row>
    <row r="60" spans="2:12">
      <c r="B60" s="9"/>
      <c r="C60" s="15"/>
      <c r="D60" s="9"/>
      <c r="E60" s="9">
        <v>3299</v>
      </c>
      <c r="F60" s="22" t="s">
        <v>78</v>
      </c>
      <c r="G60" s="54">
        <v>181.83</v>
      </c>
      <c r="H60" s="54">
        <v>2551</v>
      </c>
      <c r="I60" s="54">
        <v>0</v>
      </c>
      <c r="J60" s="54">
        <v>113.58</v>
      </c>
      <c r="K60" s="54">
        <f t="shared" si="14"/>
        <v>62.464939778914363</v>
      </c>
      <c r="L60" s="54">
        <f t="shared" si="10"/>
        <v>4.4523716189729514</v>
      </c>
    </row>
    <row r="61" spans="2:12">
      <c r="B61" s="9"/>
      <c r="C61" s="59">
        <v>34</v>
      </c>
      <c r="D61" s="59"/>
      <c r="E61" s="59"/>
      <c r="F61" s="59" t="s">
        <v>82</v>
      </c>
      <c r="G61" s="62">
        <f>G62+G73+G79+G87</f>
        <v>317.17</v>
      </c>
      <c r="H61" s="62">
        <f t="shared" ref="H61:I61" si="19">H62+H73+H79+H87</f>
        <v>664</v>
      </c>
      <c r="I61" s="62">
        <f t="shared" si="19"/>
        <v>0</v>
      </c>
      <c r="J61" s="62">
        <f>J62</f>
        <v>451.94</v>
      </c>
      <c r="K61" s="60">
        <f t="shared" ref="K61:K66" si="20">(J61/G61)*100</f>
        <v>142.49140839297536</v>
      </c>
      <c r="L61" s="60">
        <f t="shared" si="10"/>
        <v>68.063253012048193</v>
      </c>
    </row>
    <row r="62" spans="2:12">
      <c r="B62" s="9"/>
      <c r="C62" s="9"/>
      <c r="D62" s="9">
        <v>343</v>
      </c>
      <c r="E62" s="9"/>
      <c r="F62" s="9" t="s">
        <v>83</v>
      </c>
      <c r="G62" s="54">
        <f>G63+G71+G72</f>
        <v>317.17</v>
      </c>
      <c r="H62" s="54">
        <f>H63+H71+H72</f>
        <v>664</v>
      </c>
      <c r="I62" s="54">
        <f>I63+I71+I72</f>
        <v>0</v>
      </c>
      <c r="J62" s="54">
        <f>J63+J71+J72</f>
        <v>451.94</v>
      </c>
      <c r="K62" s="54">
        <f t="shared" si="20"/>
        <v>142.49140839297536</v>
      </c>
      <c r="L62" s="54">
        <f t="shared" si="10"/>
        <v>68.063253012048193</v>
      </c>
    </row>
    <row r="63" spans="2:12">
      <c r="B63" s="9"/>
      <c r="C63" s="15"/>
      <c r="D63" s="9"/>
      <c r="E63" s="9">
        <v>3431</v>
      </c>
      <c r="F63" s="22" t="s">
        <v>84</v>
      </c>
      <c r="G63" s="54">
        <v>317.17</v>
      </c>
      <c r="H63" s="54">
        <v>664</v>
      </c>
      <c r="I63" s="54">
        <v>0</v>
      </c>
      <c r="J63" s="54">
        <v>451.94</v>
      </c>
      <c r="K63" s="54">
        <f t="shared" si="20"/>
        <v>142.49140839297536</v>
      </c>
      <c r="L63" s="54">
        <f t="shared" si="10"/>
        <v>68.063253012048193</v>
      </c>
    </row>
    <row r="64" spans="2:12" ht="25.5">
      <c r="B64" s="9"/>
      <c r="C64" s="59">
        <v>36</v>
      </c>
      <c r="D64" s="59"/>
      <c r="E64" s="59"/>
      <c r="F64" s="63" t="s">
        <v>85</v>
      </c>
      <c r="G64" s="62">
        <f>G65+G73+G79+G87</f>
        <v>278.72000000000003</v>
      </c>
      <c r="H64" s="62"/>
      <c r="I64" s="62"/>
      <c r="J64" s="62"/>
      <c r="K64" s="60">
        <f t="shared" si="20"/>
        <v>0</v>
      </c>
      <c r="L64" s="60"/>
    </row>
    <row r="65" spans="2:12" ht="25.5">
      <c r="B65" s="9"/>
      <c r="C65" s="9"/>
      <c r="D65" s="9">
        <v>369</v>
      </c>
      <c r="E65" s="9"/>
      <c r="F65" s="22" t="s">
        <v>86</v>
      </c>
      <c r="G65" s="54">
        <f>G66+G71+G72</f>
        <v>278.72000000000003</v>
      </c>
      <c r="H65" s="54">
        <f>H66+H71+H72</f>
        <v>0</v>
      </c>
      <c r="I65" s="54">
        <f>I66+I71+I72</f>
        <v>0</v>
      </c>
      <c r="J65" s="54">
        <f>J66+J71+J72</f>
        <v>0</v>
      </c>
      <c r="K65" s="54">
        <f t="shared" si="20"/>
        <v>0</v>
      </c>
      <c r="L65" s="54"/>
    </row>
    <row r="66" spans="2:12" ht="25.5">
      <c r="B66" s="9"/>
      <c r="C66" s="15"/>
      <c r="D66" s="9"/>
      <c r="E66" s="9">
        <v>3691</v>
      </c>
      <c r="F66" s="22" t="s">
        <v>87</v>
      </c>
      <c r="G66" s="54">
        <v>278.72000000000003</v>
      </c>
      <c r="H66" s="54"/>
      <c r="I66" s="54">
        <v>0</v>
      </c>
      <c r="J66" s="54">
        <v>0</v>
      </c>
      <c r="K66" s="54">
        <f t="shared" si="20"/>
        <v>0</v>
      </c>
      <c r="L66" s="54"/>
    </row>
    <row r="67" spans="2:12" ht="25.5">
      <c r="B67" s="9"/>
      <c r="C67" s="59">
        <v>37</v>
      </c>
      <c r="D67" s="59"/>
      <c r="E67" s="59"/>
      <c r="F67" s="63" t="s">
        <v>88</v>
      </c>
      <c r="G67" s="62">
        <f>G68</f>
        <v>2121.86</v>
      </c>
      <c r="H67" s="62">
        <f>H68</f>
        <v>17121</v>
      </c>
      <c r="I67" s="62">
        <f t="shared" ref="I67" si="21">I68</f>
        <v>0</v>
      </c>
      <c r="J67" s="62">
        <f>J68</f>
        <v>6325.7000000000007</v>
      </c>
      <c r="K67" s="60">
        <f t="shared" ref="K67:K70" si="22">(J67/G67)*100</f>
        <v>298.12051690497958</v>
      </c>
      <c r="L67" s="60">
        <f t="shared" si="10"/>
        <v>36.947024122422761</v>
      </c>
    </row>
    <row r="68" spans="2:12" ht="25.5">
      <c r="B68" s="9"/>
      <c r="C68" s="9"/>
      <c r="D68" s="9">
        <v>372</v>
      </c>
      <c r="E68" s="9"/>
      <c r="F68" s="22" t="s">
        <v>89</v>
      </c>
      <c r="G68" s="54">
        <f>G69+G70</f>
        <v>2121.86</v>
      </c>
      <c r="H68" s="54">
        <f t="shared" ref="H68:K68" si="23">H69+H70</f>
        <v>17121</v>
      </c>
      <c r="I68" s="54">
        <f t="shared" si="23"/>
        <v>0</v>
      </c>
      <c r="J68" s="54">
        <f t="shared" si="23"/>
        <v>6325.7000000000007</v>
      </c>
      <c r="K68" s="54">
        <f t="shared" si="23"/>
        <v>597.35340652747936</v>
      </c>
      <c r="L68" s="54">
        <f t="shared" si="10"/>
        <v>36.947024122422761</v>
      </c>
    </row>
    <row r="69" spans="2:12">
      <c r="B69" s="9"/>
      <c r="C69" s="15"/>
      <c r="D69" s="9"/>
      <c r="E69" s="9">
        <v>3721</v>
      </c>
      <c r="F69" s="22" t="s">
        <v>90</v>
      </c>
      <c r="G69" s="54">
        <v>1055.1500000000001</v>
      </c>
      <c r="H69" s="54">
        <v>9954</v>
      </c>
      <c r="I69" s="54">
        <v>0</v>
      </c>
      <c r="J69" s="54">
        <v>4228.68</v>
      </c>
      <c r="K69" s="54">
        <f t="shared" si="22"/>
        <v>400.76576790029856</v>
      </c>
      <c r="L69" s="54">
        <f t="shared" si="10"/>
        <v>42.48221820373719</v>
      </c>
    </row>
    <row r="70" spans="2:12">
      <c r="B70" s="9"/>
      <c r="C70" s="15"/>
      <c r="D70" s="9"/>
      <c r="E70" s="9">
        <v>3722</v>
      </c>
      <c r="F70" s="22" t="s">
        <v>91</v>
      </c>
      <c r="G70" s="54">
        <v>1066.71</v>
      </c>
      <c r="H70" s="54">
        <v>7167</v>
      </c>
      <c r="I70" s="54"/>
      <c r="J70" s="54">
        <v>2097.02</v>
      </c>
      <c r="K70" s="54">
        <f t="shared" si="22"/>
        <v>196.58763862718075</v>
      </c>
      <c r="L70" s="54">
        <f t="shared" si="10"/>
        <v>29.259383284498398</v>
      </c>
    </row>
    <row r="71" spans="2:12">
      <c r="B71" s="9"/>
      <c r="C71" s="15"/>
      <c r="D71" s="10"/>
      <c r="E71" s="10"/>
      <c r="F71" s="10"/>
      <c r="G71" s="54"/>
      <c r="H71" s="54"/>
      <c r="I71" s="54">
        <v>0</v>
      </c>
      <c r="J71" s="54"/>
      <c r="K71" s="54"/>
      <c r="L71" s="55"/>
    </row>
    <row r="72" spans="2:12">
      <c r="B72" s="9"/>
      <c r="C72" s="9"/>
      <c r="D72" s="10"/>
      <c r="E72" s="10"/>
      <c r="F72" s="10"/>
      <c r="G72" s="54"/>
      <c r="H72" s="54"/>
      <c r="I72" s="54"/>
      <c r="J72" s="54"/>
      <c r="K72" s="54"/>
      <c r="L72" s="55"/>
    </row>
    <row r="73" spans="2:12">
      <c r="B73" s="11">
        <v>4</v>
      </c>
      <c r="C73" s="11"/>
      <c r="D73" s="11"/>
      <c r="E73" s="11"/>
      <c r="F73" s="14" t="s">
        <v>92</v>
      </c>
      <c r="G73" s="60">
        <f>G74</f>
        <v>0</v>
      </c>
      <c r="H73" s="60">
        <f t="shared" ref="H73:J75" si="24">H74</f>
        <v>0</v>
      </c>
      <c r="I73" s="60">
        <f t="shared" si="24"/>
        <v>0</v>
      </c>
      <c r="J73" s="60">
        <f t="shared" si="24"/>
        <v>1800</v>
      </c>
      <c r="K73" s="54"/>
      <c r="L73" s="55"/>
    </row>
    <row r="74" spans="2:12" ht="25.5" customHeight="1">
      <c r="B74" s="12"/>
      <c r="C74" s="61">
        <v>42</v>
      </c>
      <c r="D74" s="61"/>
      <c r="E74" s="61"/>
      <c r="F74" s="65" t="s">
        <v>93</v>
      </c>
      <c r="G74" s="62">
        <f>G75</f>
        <v>0</v>
      </c>
      <c r="H74" s="62">
        <f t="shared" si="24"/>
        <v>0</v>
      </c>
      <c r="I74" s="62">
        <f t="shared" si="24"/>
        <v>0</v>
      </c>
      <c r="J74" s="62">
        <f t="shared" si="24"/>
        <v>1800</v>
      </c>
      <c r="K74" s="54"/>
      <c r="L74" s="55"/>
    </row>
    <row r="75" spans="2:12">
      <c r="B75" s="12"/>
      <c r="C75" s="12"/>
      <c r="D75" s="9">
        <v>422</v>
      </c>
      <c r="E75" s="9"/>
      <c r="F75" s="9" t="s">
        <v>94</v>
      </c>
      <c r="G75" s="54">
        <f>G76</f>
        <v>0</v>
      </c>
      <c r="H75" s="54">
        <f t="shared" si="24"/>
        <v>0</v>
      </c>
      <c r="I75" s="54">
        <f t="shared" si="24"/>
        <v>0</v>
      </c>
      <c r="J75" s="54">
        <f t="shared" si="24"/>
        <v>1800</v>
      </c>
      <c r="K75" s="54"/>
      <c r="L75" s="55"/>
    </row>
    <row r="76" spans="2:12">
      <c r="B76" s="12"/>
      <c r="C76" s="12"/>
      <c r="D76" s="9"/>
      <c r="E76" s="9">
        <v>4223</v>
      </c>
      <c r="F76" s="9" t="s">
        <v>95</v>
      </c>
      <c r="G76" s="54">
        <v>0</v>
      </c>
      <c r="H76" s="54"/>
      <c r="I76" s="54"/>
      <c r="J76" s="54">
        <v>1800</v>
      </c>
      <c r="K76" s="54"/>
      <c r="L76" s="55"/>
    </row>
    <row r="79" spans="2:1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2:1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2:1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</sheetData>
  <mergeCells count="7">
    <mergeCell ref="B2:L2"/>
    <mergeCell ref="B4:L4"/>
    <mergeCell ref="B6:L6"/>
    <mergeCell ref="B25:F25"/>
    <mergeCell ref="B9:F9"/>
    <mergeCell ref="B24:F24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4"/>
  <sheetViews>
    <sheetView workbookViewId="0">
      <selection activeCell="E12" sqref="E12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83" t="s">
        <v>96</v>
      </c>
      <c r="C2" s="83"/>
      <c r="D2" s="83"/>
      <c r="E2" s="83"/>
      <c r="F2" s="83"/>
      <c r="G2" s="83"/>
      <c r="H2" s="83"/>
    </row>
    <row r="3" spans="2:8" ht="18">
      <c r="B3" s="3"/>
      <c r="C3" s="3"/>
      <c r="D3" s="3"/>
      <c r="E3" s="3"/>
      <c r="F3" s="4"/>
      <c r="G3" s="4"/>
      <c r="H3" s="4"/>
    </row>
    <row r="4" spans="2:8" ht="33.75" customHeight="1">
      <c r="B4" s="34" t="s">
        <v>4</v>
      </c>
      <c r="C4" s="34" t="s">
        <v>35</v>
      </c>
      <c r="D4" s="34" t="s">
        <v>6</v>
      </c>
      <c r="E4" s="34" t="s">
        <v>7</v>
      </c>
      <c r="F4" s="34" t="s">
        <v>36</v>
      </c>
      <c r="G4" s="34" t="s">
        <v>9</v>
      </c>
      <c r="H4" s="34" t="s">
        <v>10</v>
      </c>
    </row>
    <row r="5" spans="2:8">
      <c r="B5" s="34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11</v>
      </c>
      <c r="H5" s="37" t="s">
        <v>12</v>
      </c>
    </row>
    <row r="6" spans="2:8">
      <c r="B6" s="8" t="s">
        <v>97</v>
      </c>
      <c r="C6" s="60">
        <f>C8+C10+C12</f>
        <v>275711.78000000003</v>
      </c>
      <c r="D6" s="60">
        <f>D8+D10+D12</f>
        <v>728951</v>
      </c>
      <c r="E6" s="60">
        <f t="shared" ref="E6" si="0">E8+E10+E12</f>
        <v>0</v>
      </c>
      <c r="F6" s="60">
        <f>F8+F10+F12</f>
        <v>345681.19</v>
      </c>
      <c r="G6" s="54">
        <f>(F6/C6)*100</f>
        <v>125.37773685259295</v>
      </c>
      <c r="H6" s="54">
        <f>F6/D6*100</f>
        <v>47.421732050576786</v>
      </c>
    </row>
    <row r="7" spans="2:8">
      <c r="B7" s="8" t="s">
        <v>98</v>
      </c>
      <c r="C7" s="54">
        <f>C8</f>
        <v>274955.26</v>
      </c>
      <c r="D7" s="54">
        <f>D8</f>
        <v>725935</v>
      </c>
      <c r="E7" s="54"/>
      <c r="F7" s="54">
        <f>F8</f>
        <v>341959.65</v>
      </c>
      <c r="G7" s="54">
        <f t="shared" ref="G7:G16" si="1">(F7/C7)*100</f>
        <v>124.36919737414736</v>
      </c>
      <c r="H7" s="54">
        <f t="shared" ref="H7:H20" si="2">F7/D7*100</f>
        <v>47.106097653371172</v>
      </c>
    </row>
    <row r="8" spans="2:8">
      <c r="B8" s="19" t="s">
        <v>99</v>
      </c>
      <c r="C8" s="54">
        <v>274955.26</v>
      </c>
      <c r="D8" s="54">
        <v>725935</v>
      </c>
      <c r="E8" s="54"/>
      <c r="F8" s="54">
        <v>341959.65</v>
      </c>
      <c r="G8" s="54">
        <f t="shared" si="1"/>
        <v>124.36919737414736</v>
      </c>
      <c r="H8" s="54">
        <f t="shared" si="2"/>
        <v>47.106097653371172</v>
      </c>
    </row>
    <row r="9" spans="2:8">
      <c r="B9" s="8" t="s">
        <v>100</v>
      </c>
      <c r="C9" s="54">
        <f>C10</f>
        <v>756.52</v>
      </c>
      <c r="D9" s="54">
        <f>D10</f>
        <v>1327</v>
      </c>
      <c r="E9" s="54"/>
      <c r="F9" s="54">
        <f>F10</f>
        <v>757.93</v>
      </c>
      <c r="G9" s="54"/>
      <c r="H9" s="54">
        <f t="shared" si="2"/>
        <v>57.116051243406176</v>
      </c>
    </row>
    <row r="10" spans="2:8">
      <c r="B10" s="20" t="s">
        <v>101</v>
      </c>
      <c r="C10" s="54">
        <v>756.52</v>
      </c>
      <c r="D10" s="54">
        <v>1327</v>
      </c>
      <c r="E10" s="54"/>
      <c r="F10" s="54">
        <v>757.93</v>
      </c>
      <c r="G10" s="54">
        <f t="shared" si="1"/>
        <v>100.18637973880399</v>
      </c>
      <c r="H10" s="54">
        <f t="shared" si="2"/>
        <v>57.116051243406176</v>
      </c>
    </row>
    <row r="11" spans="2:8">
      <c r="B11" s="8" t="s">
        <v>102</v>
      </c>
      <c r="C11" s="54">
        <f>C12</f>
        <v>0</v>
      </c>
      <c r="D11" s="54">
        <f>D12</f>
        <v>1689</v>
      </c>
      <c r="E11" s="54"/>
      <c r="F11" s="54">
        <f>F12</f>
        <v>2963.61</v>
      </c>
      <c r="G11" s="54"/>
      <c r="H11" s="54">
        <f t="shared" si="2"/>
        <v>175.46536412078154</v>
      </c>
    </row>
    <row r="12" spans="2:8">
      <c r="B12" s="20" t="s">
        <v>103</v>
      </c>
      <c r="C12" s="54"/>
      <c r="D12" s="54">
        <v>1689</v>
      </c>
      <c r="E12" s="54"/>
      <c r="F12" s="54">
        <v>2963.61</v>
      </c>
      <c r="G12" s="54"/>
      <c r="H12" s="54">
        <f t="shared" si="2"/>
        <v>175.46536412078154</v>
      </c>
    </row>
    <row r="13" spans="2:8">
      <c r="B13" s="21"/>
      <c r="C13" s="54"/>
      <c r="D13" s="54"/>
      <c r="E13" s="54"/>
      <c r="F13" s="54"/>
      <c r="G13" s="54"/>
      <c r="H13" s="54" t="e">
        <f t="shared" si="2"/>
        <v>#DIV/0!</v>
      </c>
    </row>
    <row r="14" spans="2:8" ht="15.75" customHeight="1">
      <c r="B14" s="8" t="s">
        <v>49</v>
      </c>
      <c r="C14" s="60">
        <f>C15+C17+C19</f>
        <v>274403.83</v>
      </c>
      <c r="D14" s="60">
        <f>D15+D17+D19</f>
        <v>728951</v>
      </c>
      <c r="E14" s="60">
        <f t="shared" ref="E14" si="3">E15+E17+E19</f>
        <v>0</v>
      </c>
      <c r="F14" s="60">
        <f>F15+F17+F19</f>
        <v>360277.39</v>
      </c>
      <c r="G14" s="54">
        <f t="shared" si="1"/>
        <v>131.29459235317523</v>
      </c>
      <c r="H14" s="54">
        <f t="shared" si="2"/>
        <v>49.424088861939971</v>
      </c>
    </row>
    <row r="15" spans="2:8" ht="15.75" customHeight="1">
      <c r="B15" s="8" t="s">
        <v>98</v>
      </c>
      <c r="C15" s="60">
        <f>C16</f>
        <v>274403.83</v>
      </c>
      <c r="D15" s="60">
        <f>D16</f>
        <v>725935</v>
      </c>
      <c r="E15" s="54">
        <f t="shared" ref="E15" si="4">E16+E18+E20</f>
        <v>0</v>
      </c>
      <c r="F15" s="54">
        <f>F16</f>
        <v>357977.69</v>
      </c>
      <c r="G15" s="54">
        <f t="shared" si="1"/>
        <v>130.45652096036707</v>
      </c>
      <c r="H15" s="54">
        <f t="shared" si="2"/>
        <v>49.312636806325635</v>
      </c>
    </row>
    <row r="16" spans="2:8">
      <c r="B16" s="19" t="s">
        <v>99</v>
      </c>
      <c r="C16" s="54">
        <v>274403.83</v>
      </c>
      <c r="D16" s="54">
        <v>725935</v>
      </c>
      <c r="E16" s="54"/>
      <c r="F16" s="54">
        <v>357977.69</v>
      </c>
      <c r="G16" s="54">
        <f t="shared" si="1"/>
        <v>130.45652096036707</v>
      </c>
      <c r="H16" s="54">
        <f t="shared" si="2"/>
        <v>49.312636806325635</v>
      </c>
    </row>
    <row r="17" spans="2:11">
      <c r="B17" s="8" t="s">
        <v>100</v>
      </c>
      <c r="C17" s="54">
        <f>C18</f>
        <v>0</v>
      </c>
      <c r="D17" s="54">
        <f>D18</f>
        <v>1327</v>
      </c>
      <c r="E17" s="60">
        <f>E18</f>
        <v>0</v>
      </c>
      <c r="F17" s="54">
        <f>F18</f>
        <v>0</v>
      </c>
      <c r="G17" s="54"/>
      <c r="H17" s="54">
        <f t="shared" si="2"/>
        <v>0</v>
      </c>
    </row>
    <row r="18" spans="2:11">
      <c r="B18" s="20" t="s">
        <v>101</v>
      </c>
      <c r="C18" s="54">
        <v>0</v>
      </c>
      <c r="D18" s="54">
        <v>1327</v>
      </c>
      <c r="E18" s="54"/>
      <c r="F18" s="54">
        <v>0</v>
      </c>
      <c r="G18" s="54"/>
      <c r="H18" s="54">
        <f t="shared" si="2"/>
        <v>0</v>
      </c>
    </row>
    <row r="19" spans="2:11">
      <c r="B19" s="8" t="s">
        <v>102</v>
      </c>
      <c r="C19" s="54">
        <f>C20</f>
        <v>0</v>
      </c>
      <c r="D19" s="54">
        <f>D20</f>
        <v>1689</v>
      </c>
      <c r="E19" s="60">
        <f>E20</f>
        <v>0</v>
      </c>
      <c r="F19" s="54">
        <f>F20</f>
        <v>2299.6999999999998</v>
      </c>
      <c r="G19" s="54"/>
      <c r="H19" s="54">
        <f t="shared" si="2"/>
        <v>136.15748963883954</v>
      </c>
    </row>
    <row r="20" spans="2:11">
      <c r="B20" s="20" t="s">
        <v>103</v>
      </c>
      <c r="C20" s="54">
        <v>0</v>
      </c>
      <c r="D20" s="54">
        <v>1689</v>
      </c>
      <c r="E20" s="54"/>
      <c r="F20" s="54">
        <v>2299.6999999999998</v>
      </c>
      <c r="G20" s="54"/>
      <c r="H20" s="54">
        <f t="shared" si="2"/>
        <v>136.15748963883954</v>
      </c>
    </row>
    <row r="22" spans="2:11" ht="15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2:11"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2:11">
      <c r="B24" s="30"/>
      <c r="C24" s="30"/>
      <c r="D24" s="30"/>
      <c r="E24" s="30"/>
      <c r="F24" s="30"/>
      <c r="G24" s="30"/>
      <c r="H24" s="30"/>
      <c r="I24" s="30"/>
      <c r="J24" s="30"/>
      <c r="K24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5"/>
  <sheetViews>
    <sheetView workbookViewId="0">
      <selection activeCell="D11" sqref="D11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83" t="s">
        <v>104</v>
      </c>
      <c r="C2" s="83"/>
      <c r="D2" s="83"/>
      <c r="E2" s="83"/>
      <c r="F2" s="83"/>
      <c r="G2" s="83"/>
      <c r="H2" s="83"/>
    </row>
    <row r="3" spans="2:8" ht="18">
      <c r="B3" s="3"/>
      <c r="C3" s="3"/>
      <c r="D3" s="3"/>
      <c r="E3" s="3"/>
      <c r="F3" s="4"/>
      <c r="G3" s="4"/>
      <c r="H3" s="4"/>
    </row>
    <row r="4" spans="2:8" ht="25.5">
      <c r="B4" s="34" t="s">
        <v>4</v>
      </c>
      <c r="C4" s="34" t="s">
        <v>105</v>
      </c>
      <c r="D4" s="34" t="s">
        <v>6</v>
      </c>
      <c r="E4" s="34" t="s">
        <v>7</v>
      </c>
      <c r="F4" s="34" t="s">
        <v>106</v>
      </c>
      <c r="G4" s="34" t="s">
        <v>9</v>
      </c>
      <c r="H4" s="34" t="s">
        <v>10</v>
      </c>
    </row>
    <row r="5" spans="2:8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11</v>
      </c>
      <c r="H5" s="37" t="s">
        <v>12</v>
      </c>
    </row>
    <row r="6" spans="2:8" ht="15.75" customHeight="1">
      <c r="B6" s="8" t="s">
        <v>49</v>
      </c>
      <c r="C6" s="60">
        <f>C11</f>
        <v>274403.83</v>
      </c>
      <c r="D6" s="60">
        <f>D11</f>
        <v>728951</v>
      </c>
      <c r="E6" s="60"/>
      <c r="F6" s="60">
        <f>F10+F11</f>
        <v>360277.39</v>
      </c>
      <c r="G6" s="54">
        <f>(F6/C6)*100</f>
        <v>131.29459235317523</v>
      </c>
      <c r="H6" s="54">
        <f>F6/D6*100</f>
        <v>49.424088861939971</v>
      </c>
    </row>
    <row r="7" spans="2:8" ht="15.75" customHeight="1">
      <c r="B7" s="8" t="s">
        <v>107</v>
      </c>
      <c r="C7" s="54">
        <f>C8</f>
        <v>0</v>
      </c>
      <c r="D7" s="54">
        <f>D8</f>
        <v>0</v>
      </c>
      <c r="E7" s="54"/>
      <c r="F7" s="54"/>
      <c r="G7" s="54"/>
      <c r="H7" s="54"/>
    </row>
    <row r="8" spans="2:8">
      <c r="B8" s="13" t="s">
        <v>108</v>
      </c>
      <c r="C8" s="54">
        <v>0</v>
      </c>
      <c r="D8" s="54"/>
      <c r="E8" s="54"/>
      <c r="F8" s="54">
        <v>0</v>
      </c>
      <c r="G8" s="54"/>
      <c r="H8" s="54"/>
    </row>
    <row r="9" spans="2:8">
      <c r="B9" s="8" t="s">
        <v>109</v>
      </c>
      <c r="C9" s="54">
        <f>C10</f>
        <v>0</v>
      </c>
      <c r="D9" s="54">
        <f>D10</f>
        <v>0</v>
      </c>
      <c r="E9" s="54"/>
      <c r="F9" s="54"/>
      <c r="G9" s="54"/>
      <c r="H9" s="54"/>
    </row>
    <row r="10" spans="2:8" ht="38.25">
      <c r="B10" s="21" t="s">
        <v>110</v>
      </c>
      <c r="C10" s="54">
        <v>0</v>
      </c>
      <c r="D10" s="54">
        <v>0</v>
      </c>
      <c r="E10" s="54"/>
      <c r="F10" s="54">
        <v>1800</v>
      </c>
      <c r="G10" s="54"/>
      <c r="H10" s="54"/>
    </row>
    <row r="11" spans="2:8" ht="25.5">
      <c r="B11" s="21" t="s">
        <v>111</v>
      </c>
      <c r="C11" s="54">
        <v>274403.83</v>
      </c>
      <c r="D11" s="54">
        <v>728951</v>
      </c>
      <c r="E11" s="54"/>
      <c r="F11" s="54">
        <v>358477.39</v>
      </c>
      <c r="G11" s="54">
        <f t="shared" ref="G11" si="0">(F11/C11)*100</f>
        <v>130.63862483260527</v>
      </c>
      <c r="H11" s="54">
        <f t="shared" ref="H11" si="1">F11/D11*100</f>
        <v>49.177158684191397</v>
      </c>
    </row>
    <row r="13" spans="2:8">
      <c r="B13" s="30"/>
      <c r="C13" s="30"/>
      <c r="D13" s="30"/>
      <c r="E13" s="30"/>
      <c r="F13" s="30"/>
      <c r="G13" s="30"/>
      <c r="H13" s="30"/>
    </row>
    <row r="14" spans="2:8">
      <c r="B14" s="30"/>
      <c r="C14" s="30"/>
      <c r="D14" s="30"/>
      <c r="E14" s="30"/>
      <c r="F14" s="30"/>
      <c r="G14" s="30"/>
      <c r="H14" s="30"/>
    </row>
    <row r="15" spans="2:8">
      <c r="B15" s="30"/>
      <c r="C15" s="30"/>
      <c r="D15" s="30"/>
      <c r="E15" s="30"/>
      <c r="F15" s="30"/>
      <c r="G15" s="30"/>
      <c r="H15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80"/>
  <sheetViews>
    <sheetView workbookViewId="0">
      <selection activeCell="E72" sqref="E72"/>
    </sheetView>
  </sheetViews>
  <sheetFormatPr defaultRowHeight="15"/>
  <cols>
    <col min="2" max="2" width="7.42578125" bestFit="1" customWidth="1"/>
    <col min="3" max="3" width="8.42578125" bestFit="1" customWidth="1"/>
    <col min="4" max="4" width="25.42578125" customWidth="1"/>
    <col min="5" max="5" width="38" bestFit="1" customWidth="1"/>
    <col min="6" max="8" width="24.28515625" customWidth="1"/>
    <col min="9" max="9" width="15.7109375" customWidth="1"/>
    <col min="10" max="10" width="24.28515625" customWidth="1"/>
  </cols>
  <sheetData>
    <row r="1" spans="2:10" ht="18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>
      <c r="B2" s="83" t="s">
        <v>112</v>
      </c>
      <c r="C2" s="83"/>
      <c r="D2" s="83"/>
      <c r="E2" s="83"/>
      <c r="F2" s="83"/>
      <c r="G2" s="83"/>
      <c r="H2" s="83"/>
      <c r="I2" s="83"/>
      <c r="J2" s="23"/>
    </row>
    <row r="3" spans="2:10" ht="18">
      <c r="B3" s="3"/>
      <c r="C3" s="3"/>
      <c r="D3" s="3"/>
      <c r="E3" s="3"/>
      <c r="F3" s="3"/>
      <c r="G3" s="3"/>
      <c r="H3" s="3"/>
      <c r="I3" s="4"/>
      <c r="J3" s="4"/>
    </row>
    <row r="4" spans="2:10" ht="15.75">
      <c r="B4" s="104" t="s">
        <v>113</v>
      </c>
      <c r="C4" s="104"/>
      <c r="D4" s="104"/>
      <c r="E4" s="104"/>
      <c r="F4" s="104"/>
      <c r="G4" s="104"/>
      <c r="H4" s="104"/>
      <c r="I4" s="104"/>
    </row>
    <row r="5" spans="2:10" ht="18">
      <c r="B5" s="3"/>
      <c r="C5" s="3"/>
      <c r="D5" s="3"/>
      <c r="E5" s="3"/>
      <c r="F5" s="3"/>
      <c r="G5" s="3"/>
      <c r="H5" s="3"/>
      <c r="I5" s="4"/>
    </row>
    <row r="6" spans="2:10" ht="25.5">
      <c r="B6" s="98" t="s">
        <v>4</v>
      </c>
      <c r="C6" s="99"/>
      <c r="D6" s="99"/>
      <c r="E6" s="100"/>
      <c r="F6" s="34" t="s">
        <v>6</v>
      </c>
      <c r="G6" s="34" t="s">
        <v>7</v>
      </c>
      <c r="H6" s="34" t="s">
        <v>106</v>
      </c>
      <c r="I6" s="34" t="s">
        <v>10</v>
      </c>
    </row>
    <row r="7" spans="2:10" s="38" customFormat="1" ht="11.25">
      <c r="B7" s="95">
        <v>1</v>
      </c>
      <c r="C7" s="96"/>
      <c r="D7" s="96"/>
      <c r="E7" s="97"/>
      <c r="F7" s="37">
        <v>2</v>
      </c>
      <c r="G7" s="37">
        <v>3</v>
      </c>
      <c r="H7" s="37">
        <v>4</v>
      </c>
      <c r="I7" s="37" t="s">
        <v>114</v>
      </c>
    </row>
    <row r="8" spans="2:10" ht="30" customHeight="1">
      <c r="B8" s="101" t="s">
        <v>115</v>
      </c>
      <c r="C8" s="102"/>
      <c r="D8" s="103"/>
      <c r="E8" s="68" t="s">
        <v>116</v>
      </c>
      <c r="F8" s="54"/>
      <c r="G8" s="54"/>
      <c r="H8" s="54"/>
      <c r="I8" s="54"/>
    </row>
    <row r="9" spans="2:10" ht="30" customHeight="1">
      <c r="B9" s="101" t="s">
        <v>117</v>
      </c>
      <c r="C9" s="102"/>
      <c r="D9" s="103"/>
      <c r="E9" s="70" t="s">
        <v>118</v>
      </c>
      <c r="F9" s="54"/>
      <c r="G9" s="54"/>
      <c r="H9" s="54"/>
      <c r="I9" s="54"/>
    </row>
    <row r="10" spans="2:10" ht="30" customHeight="1">
      <c r="B10" s="101" t="s">
        <v>119</v>
      </c>
      <c r="C10" s="102"/>
      <c r="D10" s="103"/>
      <c r="E10" s="68" t="s">
        <v>120</v>
      </c>
      <c r="F10" s="54">
        <f>F12+F55+F63</f>
        <v>728951</v>
      </c>
      <c r="G10" s="54">
        <f>G12+G55+G63</f>
        <v>0</v>
      </c>
      <c r="H10" s="54">
        <f>H12+H55+H63</f>
        <v>360277.39000000007</v>
      </c>
      <c r="I10" s="54">
        <f>(H10/F10)*100</f>
        <v>49.424088861939971</v>
      </c>
    </row>
    <row r="11" spans="2:10" ht="30" customHeight="1">
      <c r="B11" s="108" t="s">
        <v>121</v>
      </c>
      <c r="C11" s="109"/>
      <c r="D11" s="110"/>
      <c r="E11" s="71" t="s">
        <v>122</v>
      </c>
      <c r="F11" s="54">
        <f>F12</f>
        <v>725935</v>
      </c>
      <c r="G11" s="54"/>
      <c r="H11" s="54">
        <f>H13+H21+H46+H49</f>
        <v>357977.69000000006</v>
      </c>
      <c r="I11" s="54">
        <f t="shared" ref="I11:I68" si="0">(H11/F11)*100</f>
        <v>49.312636806325642</v>
      </c>
    </row>
    <row r="12" spans="2:10" ht="30" customHeight="1">
      <c r="B12" s="101">
        <v>3</v>
      </c>
      <c r="C12" s="102"/>
      <c r="D12" s="103"/>
      <c r="E12" s="66" t="s">
        <v>123</v>
      </c>
      <c r="F12" s="60">
        <f>F13+F21+F46+F49</f>
        <v>725935</v>
      </c>
      <c r="G12" s="60">
        <f t="shared" ref="G12" si="1">G13+G21+G22+G23</f>
        <v>0</v>
      </c>
      <c r="H12" s="60">
        <f>H13+H21+H46+H49</f>
        <v>357977.69000000006</v>
      </c>
      <c r="I12" s="54">
        <f t="shared" si="0"/>
        <v>49.312636806325642</v>
      </c>
    </row>
    <row r="13" spans="2:10" ht="30" customHeight="1">
      <c r="B13" s="108">
        <v>31</v>
      </c>
      <c r="C13" s="109"/>
      <c r="D13" s="110"/>
      <c r="E13" s="63" t="s">
        <v>51</v>
      </c>
      <c r="F13" s="60">
        <f>F14+F18+F19</f>
        <v>519476</v>
      </c>
      <c r="G13" s="60"/>
      <c r="H13" s="60">
        <f>H14+H18+H19</f>
        <v>270374.53000000003</v>
      </c>
      <c r="I13" s="54">
        <f t="shared" si="0"/>
        <v>52.047549838683608</v>
      </c>
    </row>
    <row r="14" spans="2:10" ht="30" customHeight="1">
      <c r="B14" s="10"/>
      <c r="C14" s="10">
        <v>311</v>
      </c>
      <c r="D14" s="10"/>
      <c r="E14" s="10" t="s">
        <v>52</v>
      </c>
      <c r="F14" s="54">
        <f t="shared" ref="F14:H14" si="2">F15+F16+F17</f>
        <v>434268</v>
      </c>
      <c r="G14" s="54"/>
      <c r="H14" s="58">
        <f t="shared" si="2"/>
        <v>221368.25</v>
      </c>
      <c r="I14" s="54">
        <f t="shared" si="0"/>
        <v>50.975031547339434</v>
      </c>
    </row>
    <row r="15" spans="2:10" ht="30" customHeight="1">
      <c r="B15" s="9"/>
      <c r="C15" s="9"/>
      <c r="D15" s="9">
        <v>3111</v>
      </c>
      <c r="E15" s="9" t="s">
        <v>53</v>
      </c>
      <c r="F15" s="54">
        <v>345145</v>
      </c>
      <c r="G15" s="54"/>
      <c r="H15" s="54">
        <v>174382.88</v>
      </c>
      <c r="I15" s="54">
        <f t="shared" si="0"/>
        <v>50.524527372553564</v>
      </c>
    </row>
    <row r="16" spans="2:10" ht="30" customHeight="1">
      <c r="B16" s="9"/>
      <c r="C16" s="9"/>
      <c r="D16" s="9">
        <v>3113</v>
      </c>
      <c r="E16" s="9" t="s">
        <v>54</v>
      </c>
      <c r="F16" s="54">
        <v>2654</v>
      </c>
      <c r="G16" s="54"/>
      <c r="H16" s="54">
        <v>629.46</v>
      </c>
      <c r="I16" s="54">
        <f t="shared" si="0"/>
        <v>23.717407686510928</v>
      </c>
    </row>
    <row r="17" spans="2:9" ht="30" customHeight="1">
      <c r="B17" s="9"/>
      <c r="C17" s="9"/>
      <c r="D17" s="9">
        <v>3114</v>
      </c>
      <c r="E17" s="9" t="s">
        <v>55</v>
      </c>
      <c r="F17" s="54">
        <v>86469</v>
      </c>
      <c r="G17" s="54"/>
      <c r="H17" s="54">
        <v>46355.91</v>
      </c>
      <c r="I17" s="54">
        <f t="shared" si="0"/>
        <v>53.609860181105375</v>
      </c>
    </row>
    <row r="18" spans="2:9" ht="30" customHeight="1">
      <c r="B18" s="10"/>
      <c r="C18" s="10">
        <v>312</v>
      </c>
      <c r="D18" s="10"/>
      <c r="E18" s="10" t="s">
        <v>56</v>
      </c>
      <c r="F18" s="54">
        <v>18847</v>
      </c>
      <c r="G18" s="54"/>
      <c r="H18" s="58">
        <v>12480.48</v>
      </c>
      <c r="I18" s="54">
        <f t="shared" si="0"/>
        <v>66.219981959993632</v>
      </c>
    </row>
    <row r="19" spans="2:9" ht="30" customHeight="1">
      <c r="B19" s="10"/>
      <c r="C19" s="10">
        <v>313</v>
      </c>
      <c r="D19" s="10"/>
      <c r="E19" s="10" t="s">
        <v>57</v>
      </c>
      <c r="F19" s="54">
        <f t="shared" ref="F19:H19" si="3">F20</f>
        <v>66361</v>
      </c>
      <c r="G19" s="54"/>
      <c r="H19" s="58">
        <f t="shared" si="3"/>
        <v>36525.800000000003</v>
      </c>
      <c r="I19" s="54">
        <f t="shared" si="0"/>
        <v>55.041063275116407</v>
      </c>
    </row>
    <row r="20" spans="2:9" ht="30" customHeight="1">
      <c r="B20" s="9"/>
      <c r="C20" s="9"/>
      <c r="D20" s="10">
        <v>3132</v>
      </c>
      <c r="E20" s="10"/>
      <c r="F20" s="58">
        <v>66361</v>
      </c>
      <c r="G20" s="58"/>
      <c r="H20" s="58">
        <v>36525.800000000003</v>
      </c>
      <c r="I20" s="54">
        <f t="shared" si="0"/>
        <v>55.041063275116407</v>
      </c>
    </row>
    <row r="21" spans="2:9" ht="30" customHeight="1">
      <c r="B21" s="108">
        <v>32</v>
      </c>
      <c r="C21" s="109"/>
      <c r="D21" s="110"/>
      <c r="E21" s="63" t="s">
        <v>58</v>
      </c>
      <c r="F21" s="62">
        <f>F22+F26+F33+F41</f>
        <v>188674</v>
      </c>
      <c r="G21" s="62"/>
      <c r="H21" s="62">
        <f t="shared" ref="H21" si="4">H22+H26+H33+H41</f>
        <v>80825.520000000019</v>
      </c>
      <c r="I21" s="54">
        <f t="shared" si="0"/>
        <v>42.838716516319167</v>
      </c>
    </row>
    <row r="22" spans="2:9" ht="30" customHeight="1">
      <c r="B22" s="10"/>
      <c r="C22" s="10">
        <v>321</v>
      </c>
      <c r="D22" s="10"/>
      <c r="E22" s="10" t="s">
        <v>59</v>
      </c>
      <c r="F22" s="54">
        <f>F23+F24+F25</f>
        <v>16325</v>
      </c>
      <c r="G22" s="54"/>
      <c r="H22" s="58">
        <f>H23+H24+H25</f>
        <v>8332.4399999999987</v>
      </c>
      <c r="I22" s="54">
        <f t="shared" si="0"/>
        <v>51.040980091883604</v>
      </c>
    </row>
    <row r="23" spans="2:9" ht="30" customHeight="1">
      <c r="B23" s="9"/>
      <c r="C23" s="9"/>
      <c r="D23" s="9">
        <v>3211</v>
      </c>
      <c r="E23" s="22" t="s">
        <v>60</v>
      </c>
      <c r="F23" s="54">
        <v>4128</v>
      </c>
      <c r="G23" s="54"/>
      <c r="H23" s="54">
        <v>1638.71</v>
      </c>
      <c r="I23" s="54">
        <f t="shared" si="0"/>
        <v>39.697432170542633</v>
      </c>
    </row>
    <row r="24" spans="2:9" ht="30" customHeight="1">
      <c r="B24" s="9"/>
      <c r="C24" s="9"/>
      <c r="D24" s="9">
        <v>3212</v>
      </c>
      <c r="E24" s="22" t="s">
        <v>61</v>
      </c>
      <c r="F24" s="54">
        <v>11148</v>
      </c>
      <c r="G24" s="54"/>
      <c r="H24" s="54">
        <v>6693.73</v>
      </c>
      <c r="I24" s="54">
        <f t="shared" si="0"/>
        <v>60.044223179045566</v>
      </c>
    </row>
    <row r="25" spans="2:9" ht="30" customHeight="1">
      <c r="B25" s="9"/>
      <c r="C25" s="9"/>
      <c r="D25" s="9">
        <v>3213</v>
      </c>
      <c r="E25" s="22" t="s">
        <v>62</v>
      </c>
      <c r="F25" s="54">
        <v>1049</v>
      </c>
      <c r="G25" s="54"/>
      <c r="H25" s="54">
        <v>0</v>
      </c>
      <c r="I25" s="54">
        <f t="shared" si="0"/>
        <v>0</v>
      </c>
    </row>
    <row r="26" spans="2:9" ht="30" customHeight="1">
      <c r="B26" s="10"/>
      <c r="C26" s="10">
        <v>322</v>
      </c>
      <c r="D26" s="10"/>
      <c r="E26" s="10" t="s">
        <v>63</v>
      </c>
      <c r="F26" s="54">
        <f>F27+F28+F29+F30+F31+F32</f>
        <v>100769</v>
      </c>
      <c r="G26" s="54"/>
      <c r="H26" s="58">
        <f>H27+H28+H29+H30+H31</f>
        <v>41370.550000000003</v>
      </c>
      <c r="I26" s="54">
        <f t="shared" si="0"/>
        <v>41.054838293522813</v>
      </c>
    </row>
    <row r="27" spans="2:9" ht="30" customHeight="1">
      <c r="B27" s="9"/>
      <c r="C27" s="9"/>
      <c r="D27" s="9">
        <v>3221</v>
      </c>
      <c r="E27" s="22" t="s">
        <v>64</v>
      </c>
      <c r="F27" s="54">
        <v>7774</v>
      </c>
      <c r="G27" s="54"/>
      <c r="H27" s="54">
        <v>4855.54</v>
      </c>
      <c r="I27" s="54">
        <f t="shared" si="0"/>
        <v>62.458708515564695</v>
      </c>
    </row>
    <row r="28" spans="2:9" ht="30" customHeight="1">
      <c r="B28" s="9"/>
      <c r="C28" s="9"/>
      <c r="D28" s="9">
        <v>3222</v>
      </c>
      <c r="E28" s="22" t="s">
        <v>65</v>
      </c>
      <c r="F28" s="54">
        <v>45662</v>
      </c>
      <c r="G28" s="54"/>
      <c r="H28" s="54">
        <v>19151.61</v>
      </c>
      <c r="I28" s="54">
        <f t="shared" si="0"/>
        <v>41.942118172659981</v>
      </c>
    </row>
    <row r="29" spans="2:9" ht="15" customHeight="1">
      <c r="B29" s="9"/>
      <c r="C29" s="9"/>
      <c r="D29" s="9">
        <v>3223</v>
      </c>
      <c r="E29" s="22" t="s">
        <v>66</v>
      </c>
      <c r="F29" s="54">
        <v>39286</v>
      </c>
      <c r="G29" s="54"/>
      <c r="H29" s="54">
        <v>16621.169999999998</v>
      </c>
      <c r="I29" s="54">
        <f t="shared" si="0"/>
        <v>42.308125031817944</v>
      </c>
    </row>
    <row r="30" spans="2:9" ht="25.5" customHeight="1">
      <c r="B30" s="9"/>
      <c r="C30" s="9"/>
      <c r="D30" s="9">
        <v>3224</v>
      </c>
      <c r="E30" s="22" t="s">
        <v>67</v>
      </c>
      <c r="F30" s="54">
        <v>3004</v>
      </c>
      <c r="G30" s="54"/>
      <c r="H30" s="54">
        <v>388.12</v>
      </c>
      <c r="I30" s="54">
        <f t="shared" si="0"/>
        <v>12.92010652463382</v>
      </c>
    </row>
    <row r="31" spans="2:9" ht="15" customHeight="1">
      <c r="B31" s="9"/>
      <c r="C31" s="9"/>
      <c r="D31" s="9">
        <v>3225</v>
      </c>
      <c r="E31" s="22" t="s">
        <v>68</v>
      </c>
      <c r="F31" s="54">
        <v>3318</v>
      </c>
      <c r="G31" s="54"/>
      <c r="H31" s="54">
        <v>354.11</v>
      </c>
      <c r="I31" s="54">
        <f t="shared" si="0"/>
        <v>10.672393007836046</v>
      </c>
    </row>
    <row r="32" spans="2:9">
      <c r="B32" s="9"/>
      <c r="C32" s="9"/>
      <c r="D32" s="9">
        <v>3227</v>
      </c>
      <c r="E32" s="22" t="s">
        <v>69</v>
      </c>
      <c r="F32" s="54">
        <v>1725</v>
      </c>
      <c r="G32" s="54"/>
      <c r="H32" s="54"/>
      <c r="I32" s="54">
        <f t="shared" si="0"/>
        <v>0</v>
      </c>
    </row>
    <row r="33" spans="2:9" ht="15" customHeight="1">
      <c r="B33" s="10"/>
      <c r="C33" s="10">
        <v>323</v>
      </c>
      <c r="D33" s="10"/>
      <c r="E33" s="10" t="s">
        <v>70</v>
      </c>
      <c r="F33" s="54">
        <f>SUM(F34:F40)</f>
        <v>64771</v>
      </c>
      <c r="G33" s="54"/>
      <c r="H33" s="58">
        <f>H34+H35+H36+H37+H38+H39+H40</f>
        <v>29188.870000000003</v>
      </c>
      <c r="I33" s="54">
        <f t="shared" si="0"/>
        <v>45.064720322366497</v>
      </c>
    </row>
    <row r="34" spans="2:9" ht="15" customHeight="1">
      <c r="B34" s="9"/>
      <c r="C34" s="9"/>
      <c r="D34" s="9">
        <v>3231</v>
      </c>
      <c r="E34" s="22" t="s">
        <v>71</v>
      </c>
      <c r="F34" s="54">
        <v>7671</v>
      </c>
      <c r="G34" s="54"/>
      <c r="H34" s="54">
        <v>3921.09</v>
      </c>
      <c r="I34" s="54">
        <f t="shared" si="0"/>
        <v>51.115760657019948</v>
      </c>
    </row>
    <row r="35" spans="2:9" ht="15" customHeight="1">
      <c r="B35" s="9"/>
      <c r="C35" s="9"/>
      <c r="D35" s="9">
        <v>3232</v>
      </c>
      <c r="E35" s="22" t="s">
        <v>72</v>
      </c>
      <c r="F35" s="54">
        <v>29245</v>
      </c>
      <c r="G35" s="54"/>
      <c r="H35" s="54">
        <v>18171.900000000001</v>
      </c>
      <c r="I35" s="54">
        <f t="shared" si="0"/>
        <v>62.136775517182429</v>
      </c>
    </row>
    <row r="36" spans="2:9" ht="15" customHeight="1">
      <c r="B36" s="9"/>
      <c r="C36" s="9"/>
      <c r="D36" s="9">
        <v>3233</v>
      </c>
      <c r="E36" s="22" t="s">
        <v>73</v>
      </c>
      <c r="F36" s="54">
        <v>1858</v>
      </c>
      <c r="G36" s="54"/>
      <c r="H36" s="54">
        <v>1669.43</v>
      </c>
      <c r="I36" s="54">
        <f t="shared" si="0"/>
        <v>89.850914962325078</v>
      </c>
    </row>
    <row r="37" spans="2:9" ht="15" customHeight="1">
      <c r="B37" s="9"/>
      <c r="C37" s="9"/>
      <c r="D37" s="9">
        <v>3234</v>
      </c>
      <c r="E37" s="22" t="s">
        <v>74</v>
      </c>
      <c r="F37" s="54">
        <v>7963</v>
      </c>
      <c r="G37" s="54"/>
      <c r="H37" s="54">
        <v>3046.66</v>
      </c>
      <c r="I37" s="54">
        <f t="shared" si="0"/>
        <v>38.260203440914225</v>
      </c>
    </row>
    <row r="38" spans="2:9" ht="15" customHeight="1">
      <c r="B38" s="9"/>
      <c r="C38" s="9"/>
      <c r="D38" s="9">
        <v>3236</v>
      </c>
      <c r="E38" s="22" t="s">
        <v>75</v>
      </c>
      <c r="F38" s="54">
        <v>8545</v>
      </c>
      <c r="G38" s="54"/>
      <c r="H38" s="54">
        <v>130.46</v>
      </c>
      <c r="I38" s="54">
        <f t="shared" si="0"/>
        <v>1.5267407840842599</v>
      </c>
    </row>
    <row r="39" spans="2:9" ht="15" customHeight="1">
      <c r="B39" s="9"/>
      <c r="C39" s="9"/>
      <c r="D39" s="9">
        <v>3237</v>
      </c>
      <c r="E39" s="22" t="s">
        <v>76</v>
      </c>
      <c r="F39" s="54">
        <v>8825</v>
      </c>
      <c r="G39" s="54"/>
      <c r="H39" s="54">
        <v>1900.56</v>
      </c>
      <c r="I39" s="54">
        <f t="shared" si="0"/>
        <v>21.536090651558073</v>
      </c>
    </row>
    <row r="40" spans="2:9" ht="15" customHeight="1">
      <c r="B40" s="9"/>
      <c r="C40" s="9"/>
      <c r="D40" s="9">
        <v>3239</v>
      </c>
      <c r="E40" s="22" t="s">
        <v>77</v>
      </c>
      <c r="F40" s="54">
        <v>664</v>
      </c>
      <c r="G40" s="54"/>
      <c r="H40" s="54">
        <v>348.77</v>
      </c>
      <c r="I40" s="54">
        <f t="shared" si="0"/>
        <v>52.525602409638552</v>
      </c>
    </row>
    <row r="41" spans="2:9" ht="15" customHeight="1">
      <c r="B41" s="10"/>
      <c r="C41" s="10">
        <v>329</v>
      </c>
      <c r="D41" s="10"/>
      <c r="E41" s="10" t="s">
        <v>78</v>
      </c>
      <c r="F41" s="54">
        <f>SUM(F42:F45)</f>
        <v>6809</v>
      </c>
      <c r="G41" s="54"/>
      <c r="H41" s="58">
        <f>H42+H43+H44+H45</f>
        <v>1933.6599999999999</v>
      </c>
      <c r="I41" s="54">
        <f t="shared" si="0"/>
        <v>28.398590101336463</v>
      </c>
    </row>
    <row r="42" spans="2:9" ht="25.5">
      <c r="B42" s="9"/>
      <c r="C42" s="9"/>
      <c r="D42" s="9">
        <v>3291</v>
      </c>
      <c r="E42" s="22" t="s">
        <v>79</v>
      </c>
      <c r="F42" s="54">
        <v>1526</v>
      </c>
      <c r="G42" s="54"/>
      <c r="H42" s="54">
        <v>719.85</v>
      </c>
      <c r="I42" s="54">
        <f t="shared" si="0"/>
        <v>47.172346002621232</v>
      </c>
    </row>
    <row r="43" spans="2:9">
      <c r="B43" s="9"/>
      <c r="C43" s="9"/>
      <c r="D43" s="9">
        <v>3292</v>
      </c>
      <c r="E43" s="22" t="s">
        <v>80</v>
      </c>
      <c r="F43" s="54">
        <v>1208</v>
      </c>
      <c r="G43" s="54"/>
      <c r="H43" s="54">
        <v>275.8</v>
      </c>
      <c r="I43" s="54">
        <f t="shared" si="0"/>
        <v>22.831125827814571</v>
      </c>
    </row>
    <row r="44" spans="2:9">
      <c r="B44" s="9"/>
      <c r="C44" s="9"/>
      <c r="D44" s="9">
        <v>3295</v>
      </c>
      <c r="E44" s="22" t="s">
        <v>81</v>
      </c>
      <c r="F44" s="54">
        <v>1524</v>
      </c>
      <c r="G44" s="54"/>
      <c r="H44" s="54">
        <v>824.43</v>
      </c>
      <c r="I44" s="54">
        <f t="shared" si="0"/>
        <v>54.096456692913385</v>
      </c>
    </row>
    <row r="45" spans="2:9">
      <c r="B45" s="9"/>
      <c r="C45" s="9"/>
      <c r="D45" s="9">
        <v>3299</v>
      </c>
      <c r="E45" s="22" t="s">
        <v>78</v>
      </c>
      <c r="F45" s="54">
        <v>2551</v>
      </c>
      <c r="G45" s="54"/>
      <c r="H45" s="54">
        <v>113.58</v>
      </c>
      <c r="I45" s="54">
        <f t="shared" si="0"/>
        <v>4.4523716189729514</v>
      </c>
    </row>
    <row r="46" spans="2:9">
      <c r="B46" s="108">
        <v>34</v>
      </c>
      <c r="C46" s="109"/>
      <c r="D46" s="110"/>
      <c r="E46" s="67" t="s">
        <v>82</v>
      </c>
      <c r="F46" s="62">
        <f>F47</f>
        <v>664</v>
      </c>
      <c r="G46" s="62"/>
      <c r="H46" s="62">
        <f>H47</f>
        <v>451.94</v>
      </c>
      <c r="I46" s="54">
        <f t="shared" si="0"/>
        <v>68.063253012048193</v>
      </c>
    </row>
    <row r="47" spans="2:9">
      <c r="B47" s="10"/>
      <c r="C47" s="10">
        <v>343</v>
      </c>
      <c r="D47" s="10"/>
      <c r="E47" s="10" t="s">
        <v>83</v>
      </c>
      <c r="F47" s="54">
        <f>F48</f>
        <v>664</v>
      </c>
      <c r="G47" s="54"/>
      <c r="H47" s="58">
        <f t="shared" ref="H47" si="5">H48</f>
        <v>451.94</v>
      </c>
      <c r="I47" s="54">
        <f t="shared" si="0"/>
        <v>68.063253012048193</v>
      </c>
    </row>
    <row r="48" spans="2:9">
      <c r="B48" s="64"/>
      <c r="C48" s="9"/>
      <c r="D48" s="9">
        <v>3431</v>
      </c>
      <c r="E48" s="22" t="s">
        <v>84</v>
      </c>
      <c r="F48" s="54">
        <v>664</v>
      </c>
      <c r="G48" s="54"/>
      <c r="H48" s="54">
        <v>451.94</v>
      </c>
      <c r="I48" s="54">
        <f t="shared" si="0"/>
        <v>68.063253012048193</v>
      </c>
    </row>
    <row r="49" spans="2:9" ht="25.5">
      <c r="B49" s="108">
        <v>37</v>
      </c>
      <c r="C49" s="109"/>
      <c r="D49" s="110"/>
      <c r="E49" s="63" t="s">
        <v>88</v>
      </c>
      <c r="F49" s="60">
        <f>F50</f>
        <v>17121</v>
      </c>
      <c r="G49" s="60"/>
      <c r="H49" s="60">
        <f>H50</f>
        <v>6325.7000000000007</v>
      </c>
      <c r="I49" s="54">
        <f t="shared" si="0"/>
        <v>36.947024122422761</v>
      </c>
    </row>
    <row r="50" spans="2:9" ht="25.5">
      <c r="B50" s="10"/>
      <c r="C50" s="10">
        <v>372</v>
      </c>
      <c r="D50" s="10"/>
      <c r="E50" s="13" t="s">
        <v>89</v>
      </c>
      <c r="F50" s="54">
        <f>F51+F52</f>
        <v>17121</v>
      </c>
      <c r="G50" s="54"/>
      <c r="H50" s="58">
        <f>H51+H52</f>
        <v>6325.7000000000007</v>
      </c>
      <c r="I50" s="54">
        <f t="shared" si="0"/>
        <v>36.947024122422761</v>
      </c>
    </row>
    <row r="51" spans="2:9">
      <c r="B51" s="64"/>
      <c r="C51" s="9"/>
      <c r="D51" s="9">
        <v>3721</v>
      </c>
      <c r="E51" s="22" t="s">
        <v>90</v>
      </c>
      <c r="F51" s="54">
        <v>9954</v>
      </c>
      <c r="G51" s="54"/>
      <c r="H51" s="54">
        <v>4228.68</v>
      </c>
      <c r="I51" s="54">
        <f t="shared" si="0"/>
        <v>42.48221820373719</v>
      </c>
    </row>
    <row r="52" spans="2:9">
      <c r="B52" s="64"/>
      <c r="C52" s="9"/>
      <c r="D52" s="9">
        <v>3722</v>
      </c>
      <c r="E52" s="22" t="s">
        <v>91</v>
      </c>
      <c r="F52" s="54">
        <v>7167</v>
      </c>
      <c r="G52" s="54"/>
      <c r="H52" s="54">
        <v>2097.02</v>
      </c>
      <c r="I52" s="54">
        <f t="shared" si="0"/>
        <v>29.259383284498398</v>
      </c>
    </row>
    <row r="53" spans="2:9" ht="24.75" customHeight="1">
      <c r="B53" s="105" t="s">
        <v>115</v>
      </c>
      <c r="C53" s="106"/>
      <c r="D53" s="107"/>
      <c r="E53" s="39" t="s">
        <v>116</v>
      </c>
      <c r="F53" s="54"/>
      <c r="G53" s="54"/>
      <c r="H53" s="54"/>
      <c r="I53" s="54"/>
    </row>
    <row r="54" spans="2:9" ht="24" customHeight="1">
      <c r="B54" s="105" t="s">
        <v>117</v>
      </c>
      <c r="C54" s="106"/>
      <c r="D54" s="107"/>
      <c r="E54" s="68" t="s">
        <v>118</v>
      </c>
      <c r="F54" s="54"/>
      <c r="G54" s="54"/>
      <c r="H54" s="54"/>
      <c r="I54" s="54"/>
    </row>
    <row r="55" spans="2:9" ht="25.5">
      <c r="B55" s="108" t="s">
        <v>124</v>
      </c>
      <c r="C55" s="109"/>
      <c r="D55" s="110"/>
      <c r="E55" s="71" t="s">
        <v>125</v>
      </c>
      <c r="F55" s="54">
        <f>F56</f>
        <v>1327</v>
      </c>
      <c r="G55" s="54"/>
      <c r="H55" s="54"/>
      <c r="I55" s="54">
        <f t="shared" si="0"/>
        <v>0</v>
      </c>
    </row>
    <row r="56" spans="2:9">
      <c r="B56" s="111">
        <v>32</v>
      </c>
      <c r="C56" s="112"/>
      <c r="D56" s="113"/>
      <c r="E56" s="63" t="s">
        <v>58</v>
      </c>
      <c r="F56" s="54">
        <f>F57+F59</f>
        <v>1327</v>
      </c>
      <c r="G56" s="54"/>
      <c r="H56" s="54">
        <f>H57+H59</f>
        <v>0</v>
      </c>
      <c r="I56" s="54">
        <f t="shared" si="0"/>
        <v>0</v>
      </c>
    </row>
    <row r="57" spans="2:9" ht="27" customHeight="1">
      <c r="B57" s="10"/>
      <c r="C57" s="10">
        <v>321</v>
      </c>
      <c r="D57" s="10"/>
      <c r="E57" s="13" t="s">
        <v>59</v>
      </c>
      <c r="F57" s="54">
        <f>F58</f>
        <v>664</v>
      </c>
      <c r="G57" s="54"/>
      <c r="H57" s="58">
        <f>H58+H59+H60</f>
        <v>0</v>
      </c>
      <c r="I57" s="54">
        <f t="shared" si="0"/>
        <v>0</v>
      </c>
    </row>
    <row r="58" spans="2:9" ht="29.25" customHeight="1">
      <c r="B58" s="9"/>
      <c r="C58" s="9"/>
      <c r="D58" s="9">
        <v>3211</v>
      </c>
      <c r="E58" s="22" t="s">
        <v>60</v>
      </c>
      <c r="F58" s="54">
        <v>664</v>
      </c>
      <c r="G58" s="54"/>
      <c r="H58" s="54">
        <v>0</v>
      </c>
      <c r="I58" s="54">
        <f t="shared" si="0"/>
        <v>0</v>
      </c>
    </row>
    <row r="59" spans="2:9" ht="30" customHeight="1">
      <c r="B59" s="10"/>
      <c r="C59" s="10">
        <v>323</v>
      </c>
      <c r="D59" s="10"/>
      <c r="E59" s="13" t="s">
        <v>70</v>
      </c>
      <c r="F59" s="54">
        <f>F60</f>
        <v>663</v>
      </c>
      <c r="G59" s="54"/>
      <c r="H59" s="58">
        <f>H60</f>
        <v>0</v>
      </c>
      <c r="I59" s="54">
        <f t="shared" si="0"/>
        <v>0</v>
      </c>
    </row>
    <row r="60" spans="2:9">
      <c r="B60" s="9"/>
      <c r="C60" s="9"/>
      <c r="D60" s="9">
        <v>3232</v>
      </c>
      <c r="E60" s="22" t="s">
        <v>72</v>
      </c>
      <c r="F60" s="54">
        <v>663</v>
      </c>
      <c r="G60" s="54"/>
      <c r="H60" s="54">
        <v>0</v>
      </c>
      <c r="I60" s="54">
        <f t="shared" si="0"/>
        <v>0</v>
      </c>
    </row>
    <row r="61" spans="2:9" ht="27" customHeight="1">
      <c r="B61" s="101" t="s">
        <v>117</v>
      </c>
      <c r="C61" s="102"/>
      <c r="D61" s="103"/>
      <c r="E61" s="68" t="s">
        <v>116</v>
      </c>
      <c r="F61" s="54"/>
      <c r="G61" s="54"/>
      <c r="H61" s="54"/>
      <c r="I61" s="54"/>
    </row>
    <row r="62" spans="2:9" ht="28.5" customHeight="1">
      <c r="B62" s="108" t="s">
        <v>126</v>
      </c>
      <c r="C62" s="109"/>
      <c r="D62" s="110"/>
      <c r="E62" s="71" t="s">
        <v>127</v>
      </c>
      <c r="F62" s="54"/>
      <c r="G62" s="54"/>
      <c r="H62" s="54"/>
      <c r="I62" s="54"/>
    </row>
    <row r="63" spans="2:9" ht="25.5">
      <c r="B63" s="117" t="s">
        <v>128</v>
      </c>
      <c r="C63" s="117"/>
      <c r="D63" s="117"/>
      <c r="E63" s="68" t="s">
        <v>120</v>
      </c>
      <c r="F63" s="54">
        <f>F64</f>
        <v>1689</v>
      </c>
      <c r="G63" s="54"/>
      <c r="H63" s="54">
        <f>H64+H70</f>
        <v>2299.6999999999998</v>
      </c>
      <c r="I63" s="54">
        <f t="shared" si="0"/>
        <v>136.15748963883954</v>
      </c>
    </row>
    <row r="64" spans="2:9">
      <c r="B64" s="111">
        <v>32</v>
      </c>
      <c r="C64" s="112"/>
      <c r="D64" s="113"/>
      <c r="E64" s="63" t="s">
        <v>58</v>
      </c>
      <c r="F64" s="54">
        <f>F67</f>
        <v>1689</v>
      </c>
      <c r="G64" s="54"/>
      <c r="H64" s="54">
        <f>H65+H67</f>
        <v>499.7</v>
      </c>
      <c r="I64" s="54">
        <f t="shared" si="0"/>
        <v>29.585553582001182</v>
      </c>
    </row>
    <row r="65" spans="1:9" ht="27" customHeight="1">
      <c r="B65" s="10"/>
      <c r="C65" s="10">
        <v>322</v>
      </c>
      <c r="D65" s="10"/>
      <c r="E65" s="10" t="s">
        <v>63</v>
      </c>
      <c r="F65" s="54">
        <f>F66</f>
        <v>0</v>
      </c>
      <c r="G65" s="54"/>
      <c r="H65" s="58">
        <f>H66</f>
        <v>499.7</v>
      </c>
      <c r="I65" s="54"/>
    </row>
    <row r="66" spans="1:9">
      <c r="B66" s="9"/>
      <c r="C66" s="9"/>
      <c r="D66" s="9">
        <v>3222</v>
      </c>
      <c r="E66" s="22" t="s">
        <v>65</v>
      </c>
      <c r="F66" s="54">
        <v>0</v>
      </c>
      <c r="G66" s="54"/>
      <c r="H66" s="54">
        <v>499.7</v>
      </c>
      <c r="I66" s="54"/>
    </row>
    <row r="67" spans="1:9">
      <c r="A67" s="69"/>
      <c r="B67" s="10"/>
      <c r="C67" s="10">
        <v>323</v>
      </c>
      <c r="D67" s="10"/>
      <c r="E67" s="22" t="s">
        <v>70</v>
      </c>
      <c r="F67" s="54">
        <f>F68</f>
        <v>1689</v>
      </c>
      <c r="G67" s="54"/>
      <c r="H67" s="54">
        <f>H68</f>
        <v>0</v>
      </c>
      <c r="I67" s="54">
        <f t="shared" si="0"/>
        <v>0</v>
      </c>
    </row>
    <row r="68" spans="1:9">
      <c r="B68" s="9"/>
      <c r="C68" s="9"/>
      <c r="D68" s="9">
        <v>3232</v>
      </c>
      <c r="E68" s="22" t="s">
        <v>72</v>
      </c>
      <c r="F68" s="54">
        <v>1689</v>
      </c>
      <c r="G68" s="54"/>
      <c r="H68" s="27"/>
      <c r="I68" s="54">
        <f t="shared" si="0"/>
        <v>0</v>
      </c>
    </row>
    <row r="69" spans="1:9" ht="25.5">
      <c r="B69" s="114">
        <v>4</v>
      </c>
      <c r="C69" s="115"/>
      <c r="D69" s="116"/>
      <c r="E69" s="14" t="s">
        <v>92</v>
      </c>
      <c r="F69" s="54"/>
      <c r="G69" s="54"/>
      <c r="H69" s="54"/>
      <c r="I69" s="54"/>
    </row>
    <row r="70" spans="1:9" ht="25.5">
      <c r="B70" s="108">
        <v>42</v>
      </c>
      <c r="C70" s="109">
        <v>42</v>
      </c>
      <c r="D70" s="110"/>
      <c r="E70" s="65" t="s">
        <v>93</v>
      </c>
      <c r="F70" s="54"/>
      <c r="G70" s="54"/>
      <c r="H70" s="54">
        <f>H71</f>
        <v>1800</v>
      </c>
      <c r="I70" s="54"/>
    </row>
    <row r="71" spans="1:9">
      <c r="B71" s="12"/>
      <c r="C71" s="12">
        <v>422</v>
      </c>
      <c r="D71" s="9"/>
      <c r="E71" s="9" t="s">
        <v>94</v>
      </c>
      <c r="F71" s="54"/>
      <c r="G71" s="54"/>
      <c r="H71" s="54">
        <f>H72</f>
        <v>1800</v>
      </c>
      <c r="I71" s="54"/>
    </row>
    <row r="72" spans="1:9">
      <c r="B72" s="12"/>
      <c r="C72" s="12"/>
      <c r="D72" s="9">
        <v>4223</v>
      </c>
      <c r="E72" s="9" t="s">
        <v>95</v>
      </c>
      <c r="F72" s="54">
        <v>0</v>
      </c>
      <c r="G72" s="54"/>
      <c r="H72" s="54">
        <v>1800</v>
      </c>
      <c r="I72" s="54"/>
    </row>
    <row r="78" spans="1:9">
      <c r="B78" s="41"/>
      <c r="C78" s="41"/>
    </row>
    <row r="79" spans="1:9">
      <c r="C79" s="41"/>
    </row>
    <row r="80" spans="1:9">
      <c r="C80" s="41"/>
    </row>
  </sheetData>
  <mergeCells count="23">
    <mergeCell ref="B69:D69"/>
    <mergeCell ref="B70:D70"/>
    <mergeCell ref="B63:D63"/>
    <mergeCell ref="B61:D61"/>
    <mergeCell ref="B62:D62"/>
    <mergeCell ref="B64:D64"/>
    <mergeCell ref="B54:D54"/>
    <mergeCell ref="B55:D55"/>
    <mergeCell ref="B10:D10"/>
    <mergeCell ref="B56:D56"/>
    <mergeCell ref="B46:D46"/>
    <mergeCell ref="B49:D49"/>
    <mergeCell ref="B53:D53"/>
    <mergeCell ref="B12:D12"/>
    <mergeCell ref="B13:D13"/>
    <mergeCell ref="B21:D21"/>
    <mergeCell ref="B11:D11"/>
    <mergeCell ref="B9:D9"/>
    <mergeCell ref="B4:I4"/>
    <mergeCell ref="B6:E6"/>
    <mergeCell ref="B7:E7"/>
    <mergeCell ref="B2:I2"/>
    <mergeCell ref="B8:D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cp:keywords/>
  <dc:description/>
  <cp:lastModifiedBy>Ines Flego</cp:lastModifiedBy>
  <cp:revision/>
  <dcterms:created xsi:type="dcterms:W3CDTF">2022-08-12T12:51:27Z</dcterms:created>
  <dcterms:modified xsi:type="dcterms:W3CDTF">2023-08-22T08:11:54Z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